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ฝ่ายบัญชี\ACD-MG\SEC&amp;SET\2023\Q2\File set SET\"/>
    </mc:Choice>
  </mc:AlternateContent>
  <xr:revisionPtr revIDLastSave="0" documentId="13_ncr:1_{08E9307B-D8D4-4E38-81F3-0DD97909813E}" xr6:coauthVersionLast="47" xr6:coauthVersionMax="47" xr10:uidLastSave="{00000000-0000-0000-0000-000000000000}"/>
  <bookViews>
    <workbookView xWindow="-24120" yWindow="2520" windowWidth="24240" windowHeight="13020" tabRatio="745" activeTab="5" xr2:uid="{00000000-000D-0000-FFFF-FFFF00000000}"/>
  </bookViews>
  <sheets>
    <sheet name="BS-2-3" sheetId="12" r:id="rId1"/>
    <sheet name="SI-4" sheetId="9" r:id="rId2"/>
    <sheet name="SI-5" sheetId="13" r:id="rId3"/>
    <sheet name="SCE (conso)-6" sheetId="11" r:id="rId4"/>
    <sheet name="SCE-7" sheetId="14" r:id="rId5"/>
    <sheet name="SCF-8-9" sheetId="4" r:id="rId6"/>
  </sheets>
  <definedNames>
    <definedName name="_xlnm.Print_Area" localSheetId="3">'SCE (conso)-6'!$A$1:$AA$49</definedName>
    <definedName name="_xlnm.Print_Area" localSheetId="5">'SCF-8-9'!$A$1:$H$99</definedName>
    <definedName name="_xlnm.Print_Area" localSheetId="1">'SI-4'!$A$1:$J$47</definedName>
    <definedName name="_xlnm.Print_Area" localSheetId="2">'SI-5'!$A$1:$J$47</definedName>
    <definedName name="Z_62C88142_195A_406E_A347_1C61EA880C0D_.wvu.PrintArea" localSheetId="5" hidden="1">'SCF-8-9'!$A$1:$F$101</definedName>
    <definedName name="Z_62C88142_195A_406E_A347_1C61EA880C0D_.wvu.PrintArea" localSheetId="1" hidden="1">'SI-4'!$A$1:$K$39</definedName>
    <definedName name="Z_62C88142_195A_406E_A347_1C61EA880C0D_.wvu.PrintArea" localSheetId="2" hidden="1">'SI-5'!$A$1:$K$39</definedName>
    <definedName name="Z_8AE384D2_954E_4FC4_9E7B_72B2DA3D2D3A_.wvu.PrintArea" localSheetId="5" hidden="1">'SCF-8-9'!$A$1:$F$101</definedName>
    <definedName name="Z_8AE384D2_954E_4FC4_9E7B_72B2DA3D2D3A_.wvu.Rows" localSheetId="1" hidden="1">'SI-4'!#REF!</definedName>
    <definedName name="Z_8AE384D2_954E_4FC4_9E7B_72B2DA3D2D3A_.wvu.Rows" localSheetId="2" hidden="1">'SI-5'!#REF!</definedName>
    <definedName name="Z_DFBF4CAE_57D7_4172_8C3A_8E3DF4930C4B_.wvu.PrintArea" localSheetId="5" hidden="1">'SCF-8-9'!$A$1:$F$101</definedName>
    <definedName name="Z_DFBF4CAE_57D7_4172_8C3A_8E3DF4930C4B_.wvu.Rows" localSheetId="1" hidden="1">'SI-4'!#REF!</definedName>
    <definedName name="Z_DFBF4CAE_57D7_4172_8C3A_8E3DF4930C4B_.wvu.Rows" localSheetId="2" hidden="1">'SI-5'!#REF!</definedName>
    <definedName name="Z_E1DB4DD3_3D3D_4C8E_ADFF_122E3B5E40F3_.wvu.PrintArea" localSheetId="5" hidden="1">'SCF-8-9'!$A$1:$F$101</definedName>
    <definedName name="Z_E1DB4DD3_3D3D_4C8E_ADFF_122E3B5E40F3_.wvu.PrintArea" localSheetId="1" hidden="1">'SI-4'!$A$1:$K$39</definedName>
    <definedName name="Z_E1DB4DD3_3D3D_4C8E_ADFF_122E3B5E40F3_.wvu.PrintArea" localSheetId="2" hidden="1">'SI-5'!$A$1:$K$39</definedName>
    <definedName name="Z_E1DB4DD3_3D3D_4C8E_ADFF_122E3B5E40F3_.wvu.Rows" localSheetId="1" hidden="1">'SI-4'!#REF!</definedName>
    <definedName name="Z_E1DB4DD3_3D3D_4C8E_ADFF_122E3B5E40F3_.wvu.Rows" localSheetId="2" hidden="1">'SI-5'!#REF!</definedName>
  </definedNames>
  <calcPr calcId="191028"/>
  <customWorkbookViews>
    <customWorkbookView name="KPMG - Personal View" guid="{8AE384D2-954E-4FC4-9E7B-72B2DA3D2D3A}" mergeInterval="0" personalView="1" maximized="1" windowWidth="994" windowHeight="517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PwC User - Personal View" guid="{DFBF4CAE-57D7-4172-8C3A-8E3DF4930C4B}" mergeInterval="0" personalView="1" maximized="1" windowWidth="1020" windowHeight="592" tabRatio="599" activeSheetId="4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" i="14" l="1"/>
  <c r="M31" i="14"/>
  <c r="M32" i="14" s="1"/>
  <c r="C32" i="14"/>
  <c r="C39" i="14" s="1"/>
  <c r="E32" i="14"/>
  <c r="E39" i="14" s="1"/>
  <c r="G32" i="14"/>
  <c r="I32" i="14"/>
  <c r="K32" i="14"/>
  <c r="C36" i="14"/>
  <c r="E36" i="14"/>
  <c r="G36" i="14"/>
  <c r="K36" i="14"/>
  <c r="K38" i="14"/>
  <c r="K39" i="14" s="1"/>
  <c r="M38" i="14"/>
  <c r="G39" i="14"/>
  <c r="U45" i="11" l="1"/>
  <c r="W45" i="11" s="1"/>
  <c r="U44" i="11"/>
  <c r="U40" i="11"/>
  <c r="U41" i="11" s="1"/>
  <c r="U36" i="11"/>
  <c r="U35" i="11"/>
  <c r="S48" i="11"/>
  <c r="U48" i="11" s="1"/>
  <c r="M44" i="11"/>
  <c r="Y46" i="11"/>
  <c r="Y41" i="11"/>
  <c r="S41" i="11"/>
  <c r="C41" i="11"/>
  <c r="E41" i="11"/>
  <c r="G41" i="11"/>
  <c r="I41" i="11"/>
  <c r="K41" i="11"/>
  <c r="M41" i="11"/>
  <c r="O41" i="11"/>
  <c r="Q41" i="11"/>
  <c r="W44" i="11" l="1"/>
  <c r="W48" i="11"/>
  <c r="W40" i="11"/>
  <c r="AA40" i="11" s="1"/>
  <c r="AA41" i="11" s="1"/>
  <c r="W41" i="11" l="1"/>
  <c r="W36" i="11" l="1"/>
  <c r="AA36" i="11" s="1"/>
  <c r="W35" i="11"/>
  <c r="AA35" i="11" s="1"/>
  <c r="F85" i="4"/>
  <c r="F14" i="4"/>
  <c r="F13" i="4"/>
  <c r="H31" i="13"/>
  <c r="H60" i="12"/>
  <c r="AA48" i="11"/>
  <c r="S46" i="11"/>
  <c r="Q46" i="11"/>
  <c r="O46" i="11"/>
  <c r="K46" i="11"/>
  <c r="I46" i="11"/>
  <c r="G46" i="11"/>
  <c r="E46" i="11"/>
  <c r="C46" i="11"/>
  <c r="U46" i="11"/>
  <c r="M46" i="11"/>
  <c r="Y37" i="11"/>
  <c r="Y49" i="11" s="1"/>
  <c r="S37" i="11"/>
  <c r="Q37" i="11"/>
  <c r="O37" i="11"/>
  <c r="O49" i="11" s="1"/>
  <c r="M37" i="11"/>
  <c r="K37" i="11"/>
  <c r="K49" i="11" s="1"/>
  <c r="D82" i="12" s="1"/>
  <c r="I37" i="11"/>
  <c r="G37" i="11"/>
  <c r="E37" i="11"/>
  <c r="C37" i="11"/>
  <c r="G49" i="11" l="1"/>
  <c r="I49" i="11"/>
  <c r="C49" i="11"/>
  <c r="Q49" i="11"/>
  <c r="S49" i="11"/>
  <c r="E49" i="11"/>
  <c r="M49" i="11"/>
  <c r="AA37" i="11"/>
  <c r="U37" i="11"/>
  <c r="U49" i="11" s="1"/>
  <c r="D84" i="12" s="1"/>
  <c r="H84" i="12"/>
  <c r="H82" i="12"/>
  <c r="W46" i="11"/>
  <c r="AA45" i="11"/>
  <c r="W37" i="11"/>
  <c r="AA44" i="11"/>
  <c r="W49" i="11" l="1"/>
  <c r="AA46" i="11"/>
  <c r="AA31" i="11"/>
  <c r="AA49" i="11" l="1"/>
  <c r="J85" i="12"/>
  <c r="J87" i="12" s="1"/>
  <c r="F85" i="12"/>
  <c r="F87" i="12" s="1"/>
  <c r="D85" i="12"/>
  <c r="D87" i="12" s="1"/>
  <c r="J68" i="12"/>
  <c r="H68" i="12"/>
  <c r="H70" i="12" s="1"/>
  <c r="F68" i="12"/>
  <c r="D68" i="12"/>
  <c r="J60" i="12"/>
  <c r="F60" i="12"/>
  <c r="D60" i="12"/>
  <c r="A39" i="12"/>
  <c r="J34" i="12"/>
  <c r="H34" i="12"/>
  <c r="F34" i="12"/>
  <c r="D34" i="12"/>
  <c r="J18" i="12"/>
  <c r="H18" i="12"/>
  <c r="F18" i="12"/>
  <c r="D18" i="12"/>
  <c r="F70" i="12" l="1"/>
  <c r="F35" i="12"/>
  <c r="J35" i="12"/>
  <c r="J70" i="12"/>
  <c r="D35" i="12"/>
  <c r="D70" i="12"/>
  <c r="D89" i="12" s="1"/>
  <c r="H35" i="12"/>
  <c r="J89" i="12"/>
  <c r="F89" i="12"/>
  <c r="D47" i="9" l="1"/>
  <c r="F99" i="4" l="1"/>
  <c r="B99" i="4"/>
  <c r="B67" i="4" l="1"/>
  <c r="F67" i="4"/>
  <c r="H33" i="13" l="1"/>
  <c r="D31" i="13"/>
  <c r="D33" i="13" s="1"/>
  <c r="H19" i="13"/>
  <c r="D19" i="13"/>
  <c r="H13" i="13"/>
  <c r="D13" i="13"/>
  <c r="H21" i="13" l="1"/>
  <c r="H24" i="13" s="1"/>
  <c r="H26" i="13" s="1"/>
  <c r="F11" i="4" s="1"/>
  <c r="D21" i="13"/>
  <c r="D24" i="13" s="1"/>
  <c r="D26" i="13" s="1"/>
  <c r="D39" i="13" s="1"/>
  <c r="D38" i="13" s="1"/>
  <c r="D34" i="13" l="1"/>
  <c r="D44" i="13" s="1"/>
  <c r="D43" i="13" s="1"/>
  <c r="H34" i="13"/>
  <c r="H44" i="13" l="1"/>
  <c r="H42" i="13"/>
  <c r="H37" i="13"/>
  <c r="H39" i="13" s="1"/>
  <c r="I35" i="14" s="1"/>
  <c r="H31" i="9"/>
  <c r="H33" i="9" s="1"/>
  <c r="D31" i="9"/>
  <c r="D33" i="9" s="1"/>
  <c r="H19" i="9"/>
  <c r="D19" i="9"/>
  <c r="M35" i="14" l="1"/>
  <c r="M36" i="14" s="1"/>
  <c r="M39" i="14" s="1"/>
  <c r="I36" i="14"/>
  <c r="I39" i="14" s="1"/>
  <c r="H83" i="12" s="1"/>
  <c r="H85" i="12" s="1"/>
  <c r="H87" i="12" s="1"/>
  <c r="H89" i="12" s="1"/>
  <c r="F79" i="4"/>
  <c r="B79" i="4"/>
  <c r="H13" i="9"/>
  <c r="H21" i="9" s="1"/>
  <c r="H24" i="9" s="1"/>
  <c r="H26" i="9" s="1"/>
  <c r="D13" i="9"/>
  <c r="H47" i="9" l="1"/>
  <c r="D21" i="9"/>
  <c r="D24" i="9" s="1"/>
  <c r="D26" i="9" s="1"/>
  <c r="H34" i="9"/>
  <c r="B30" i="4" l="1"/>
  <c r="B41" i="4" s="1"/>
  <c r="F30" i="4"/>
  <c r="F41" i="4" s="1"/>
  <c r="H39" i="9"/>
  <c r="D34" i="9"/>
  <c r="H44" i="9"/>
  <c r="F44" i="4" l="1"/>
  <c r="B44" i="4"/>
  <c r="B84" i="4" s="1"/>
  <c r="F84" i="4" l="1"/>
  <c r="F86" i="4" s="1"/>
  <c r="B86" i="4"/>
  <c r="D39" i="9"/>
  <c r="D44" i="9" l="1"/>
</calcChain>
</file>

<file path=xl/sharedStrings.xml><?xml version="1.0" encoding="utf-8"?>
<sst xmlns="http://schemas.openxmlformats.org/spreadsheetml/2006/main" count="425" uniqueCount="250">
  <si>
    <t xml:space="preserve">Thai Rubber Latex Group Public Company Limited and its Subsidiaries </t>
  </si>
  <si>
    <t>Statement of financial position</t>
  </si>
  <si>
    <t>Consolidated</t>
  </si>
  <si>
    <t>Separate</t>
  </si>
  <si>
    <t>financial statements</t>
  </si>
  <si>
    <t>30 June</t>
  </si>
  <si>
    <t>31 December</t>
  </si>
  <si>
    <t>Assets</t>
  </si>
  <si>
    <t>Note</t>
  </si>
  <si>
    <t>2023</t>
  </si>
  <si>
    <t>2022</t>
  </si>
  <si>
    <t>(Unaudited)</t>
  </si>
  <si>
    <t>(in thousand Baht)</t>
  </si>
  <si>
    <t>Current assets</t>
  </si>
  <si>
    <t xml:space="preserve">Cash and cash equivalents </t>
  </si>
  <si>
    <t>Trade accounts receivable</t>
  </si>
  <si>
    <t>2, 3</t>
  </si>
  <si>
    <t>Other current receivables</t>
  </si>
  <si>
    <t>Short-term loans to other party</t>
  </si>
  <si>
    <t>Inventories</t>
  </si>
  <si>
    <t>Other current financial assets</t>
  </si>
  <si>
    <t>Other current assets</t>
  </si>
  <si>
    <t xml:space="preserve">Total current assets </t>
  </si>
  <si>
    <t>Non-current assets</t>
  </si>
  <si>
    <t>Restricted deposit at financial institution</t>
  </si>
  <si>
    <t>Long-term borrowings to related parties</t>
  </si>
  <si>
    <t>Investments in associate</t>
  </si>
  <si>
    <t>Investments in subsidiaries</t>
  </si>
  <si>
    <t>Non-current investments in financial assets</t>
  </si>
  <si>
    <t>Investment properties</t>
  </si>
  <si>
    <t xml:space="preserve">Property, plant and equipment  </t>
  </si>
  <si>
    <t>Intangible assets other than goodwill</t>
  </si>
  <si>
    <t xml:space="preserve">Land possessory rights </t>
  </si>
  <si>
    <t>Rubber plantation development costs</t>
  </si>
  <si>
    <t>Withholding tax deducted at source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</si>
  <si>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</si>
  <si>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</si>
  <si>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</si>
  <si>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</si>
  <si>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</si>
  <si>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</si>
  <si>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 xml:space="preserve">Bank overdrafts and short-term borrowings </t>
  </si>
  <si>
    <t xml:space="preserve">   from financial institutions</t>
  </si>
  <si>
    <t>Trade accounts payable</t>
  </si>
  <si>
    <t>Other current payables</t>
  </si>
  <si>
    <t>Short-term borrowings from related parties</t>
  </si>
  <si>
    <t>Current portion of long-term borrowings</t>
  </si>
  <si>
    <t>Current portion of lease liabilities</t>
  </si>
  <si>
    <t>Income tax payable</t>
  </si>
  <si>
    <t>Accrued expenses</t>
  </si>
  <si>
    <t>Other current financial liabilities</t>
  </si>
  <si>
    <t>Other current liabilities</t>
  </si>
  <si>
    <t xml:space="preserve">Total current liabilities </t>
  </si>
  <si>
    <t xml:space="preserve">Non-current liabilities </t>
  </si>
  <si>
    <t>Lease liabilities</t>
  </si>
  <si>
    <t>Non-current provisions for employee benefits</t>
  </si>
  <si>
    <t>Deferred tax liabilities</t>
  </si>
  <si>
    <t>Other non-current liabilities</t>
  </si>
  <si>
    <t xml:space="preserve">Total non-current liabilities </t>
  </si>
  <si>
    <t>Total liabilities</t>
  </si>
  <si>
    <t>Equity</t>
  </si>
  <si>
    <t xml:space="preserve">Share capital: </t>
  </si>
  <si>
    <t xml:space="preserve">  Authorised share capital</t>
  </si>
  <si>
    <t xml:space="preserve">  Issued and paid-up share capital</t>
  </si>
  <si>
    <t>Share premium</t>
  </si>
  <si>
    <t xml:space="preserve">  Share premium on ordinary shares</t>
  </si>
  <si>
    <t xml:space="preserve">Surplus on share-based payment </t>
  </si>
  <si>
    <t>Surplus on changes in non-controlling interest</t>
  </si>
  <si>
    <t xml:space="preserve">Retained earnings </t>
  </si>
  <si>
    <t xml:space="preserve">  Appropriated</t>
  </si>
  <si>
    <t xml:space="preserve">    Legal reserve</t>
  </si>
  <si>
    <t xml:space="preserve">  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</si>
  <si>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</si>
  <si>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</si>
  <si>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</si>
  <si>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</si>
  <si>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</si>
  <si>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Thai Rubber Latex Group Public Company Limited and its Subsidiaries</t>
  </si>
  <si>
    <t>Statement of comprehensive income (Unaudited)</t>
  </si>
  <si>
    <t xml:space="preserve"> </t>
  </si>
  <si>
    <t xml:space="preserve">Three-month period ended </t>
  </si>
  <si>
    <t>Revenues</t>
  </si>
  <si>
    <t>Revenues from sales of goods and rendering of services</t>
  </si>
  <si>
    <t>Other income</t>
  </si>
  <si>
    <t>Total revenue</t>
  </si>
  <si>
    <t>Expenses</t>
  </si>
  <si>
    <t>Costs of sales of goods and rendering of services</t>
  </si>
  <si>
    <t>Distribution costs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</si>
  <si>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</si>
  <si>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Total expenses</t>
  </si>
  <si>
    <t>Profit (loss) from operating activities</t>
  </si>
  <si>
    <t>Finance costs</t>
  </si>
  <si>
    <t xml:space="preserve">Share of profit of associates </t>
  </si>
  <si>
    <t>Profit (loss) before income tax expense</t>
  </si>
  <si>
    <t>Tax income (expense)</t>
  </si>
  <si>
    <t>Profit (loss) for the period</t>
  </si>
  <si>
    <t xml:space="preserve">Other comprehensive income </t>
  </si>
  <si>
    <t>Items that will be reclassified subsequently to profit or loss</t>
  </si>
  <si>
    <t>Exchange differences on translating financial statements</t>
  </si>
  <si>
    <t>Total items that will be reclassified subsequently to profit or loss</t>
  </si>
  <si>
    <t>Other comprehensive income (expense) for the period,</t>
  </si>
  <si>
    <t xml:space="preserve">   net of tax</t>
  </si>
  <si>
    <t xml:space="preserve">Total comprehensive income (expense) for the period </t>
  </si>
  <si>
    <t>Profit (loss) attributable to:</t>
  </si>
  <si>
    <t xml:space="preserve">   Owners of  the parent</t>
  </si>
  <si>
    <t xml:space="preserve">   Non-controlling interests</t>
  </si>
  <si>
    <t>Total comprehensive income (expense) attributable to:</t>
  </si>
  <si>
    <t xml:space="preserve">  Owners of the parent</t>
  </si>
  <si>
    <t xml:space="preserve">  Non-controlling interests</t>
  </si>
  <si>
    <t>Total comprehensive income (expense) for the period</t>
  </si>
  <si>
    <t>Basic Earnings (loss) per share</t>
  </si>
  <si>
    <r>
      <t xml:space="preserve">Basic Earnings (loss) per share </t>
    </r>
    <r>
      <rPr>
        <i/>
        <sz val="14"/>
        <rFont val="Times New Roman"/>
        <family val="1"/>
      </rPr>
      <t xml:space="preserve">(in Baht)  </t>
    </r>
  </si>
  <si>
    <t xml:space="preserve">Six-month period ended </t>
  </si>
  <si>
    <t xml:space="preserve">Share of loss of associates </t>
  </si>
  <si>
    <t xml:space="preserve">Profit (loss) for the period </t>
  </si>
  <si>
    <t>Statement of changes in equity (Unaudited)</t>
  </si>
  <si>
    <t>Consolidated financial statements</t>
  </si>
  <si>
    <t>Retained earnings (Deficit)</t>
  </si>
  <si>
    <t>Share of other</t>
  </si>
  <si>
    <t>Issued and</t>
  </si>
  <si>
    <t>Surplus on</t>
  </si>
  <si>
    <t>comprehensive</t>
  </si>
  <si>
    <t>paid-up</t>
  </si>
  <si>
    <t xml:space="preserve">Surplus on </t>
  </si>
  <si>
    <t>changes in</t>
  </si>
  <si>
    <t xml:space="preserve">income of </t>
  </si>
  <si>
    <t>Total other</t>
  </si>
  <si>
    <t>attributable to</t>
  </si>
  <si>
    <t>Non-</t>
  </si>
  <si>
    <t>share</t>
  </si>
  <si>
    <t>Share</t>
  </si>
  <si>
    <t>share-based</t>
  </si>
  <si>
    <t>non-controlling</t>
  </si>
  <si>
    <t>Legal</t>
  </si>
  <si>
    <t xml:space="preserve">Unappropriated </t>
  </si>
  <si>
    <t>Translation</t>
  </si>
  <si>
    <t xml:space="preserve">associates using </t>
  </si>
  <si>
    <t>Revaluation</t>
  </si>
  <si>
    <t>components of</t>
  </si>
  <si>
    <t>owners</t>
  </si>
  <si>
    <t>controlling</t>
  </si>
  <si>
    <t>Total</t>
  </si>
  <si>
    <t>capital</t>
  </si>
  <si>
    <t>premium</t>
  </si>
  <si>
    <t xml:space="preserve"> payment </t>
  </si>
  <si>
    <t>interest</t>
  </si>
  <si>
    <t>reserve</t>
  </si>
  <si>
    <t>(Deficit)</t>
  </si>
  <si>
    <t xml:space="preserve">equity method </t>
  </si>
  <si>
    <t>reserves</t>
  </si>
  <si>
    <t>equity</t>
  </si>
  <si>
    <t>of the parent</t>
  </si>
  <si>
    <t>interests</t>
  </si>
  <si>
    <t>Six-month period ended 30 June 2022</t>
  </si>
  <si>
    <t>Balance at 1 January 2022</t>
  </si>
  <si>
    <t>Transactions  with owners, recorded directly in equity</t>
  </si>
  <si>
    <t xml:space="preserve">    Distributions to owners</t>
  </si>
  <si>
    <t xml:space="preserve">    Dividends</t>
  </si>
  <si>
    <t xml:space="preserve">    Dividends paid in subsidiary</t>
  </si>
  <si>
    <t xml:space="preserve">    Total distributions to owners </t>
  </si>
  <si>
    <t>Comprehensive income for the period</t>
  </si>
  <si>
    <t xml:space="preserve">    Profit</t>
  </si>
  <si>
    <t xml:space="preserve">    Other comprehensive income</t>
  </si>
  <si>
    <t>Transfer to legal reserve</t>
  </si>
  <si>
    <t>Transfer to retained earnings</t>
  </si>
  <si>
    <t>Balance at 30 June 2022</t>
  </si>
  <si>
    <t>Six-month period ended 30 June 2023</t>
  </si>
  <si>
    <t>Balance at 1 January 2023</t>
  </si>
  <si>
    <t>Changes in ownership interests in subsidiaries</t>
  </si>
  <si>
    <t xml:space="preserve">    Acquisition of non-controlling interests without a change in control</t>
  </si>
  <si>
    <t>Total changes in ownership interests in subsidiaries</t>
  </si>
  <si>
    <t xml:space="preserve">    Loss</t>
  </si>
  <si>
    <t>Balance at 30 June 2023</t>
  </si>
  <si>
    <t>Separate financial statements</t>
  </si>
  <si>
    <t>Other components</t>
  </si>
  <si>
    <t>Retained earnings</t>
  </si>
  <si>
    <t>of equity</t>
  </si>
  <si>
    <t>share capital</t>
  </si>
  <si>
    <t>Unappropriated</t>
  </si>
  <si>
    <t>Transactions with owners, recorded directly in equity</t>
  </si>
  <si>
    <t>Total comprehensive income for the period</t>
  </si>
  <si>
    <t>Statement of cash flows (Unaudited)</t>
  </si>
  <si>
    <t>Cash flows from operating activities</t>
  </si>
  <si>
    <t>Adjustments to reconcile profit to cash receipts (payments)</t>
  </si>
  <si>
    <t>Tax expense (income)</t>
  </si>
  <si>
    <t>Depreciation and amortisation</t>
  </si>
  <si>
    <t>Amortisation of rubber plantation development costs</t>
  </si>
  <si>
    <t>Amortisation of land possesory rights</t>
  </si>
  <si>
    <t>Bad and doubtful debts expenses</t>
  </si>
  <si>
    <t>Impairment loss recognised in profit or loss</t>
  </si>
  <si>
    <t>Loss on inventories devaluation</t>
  </si>
  <si>
    <t>Unrealised (gain) loss on foreign exchange</t>
  </si>
  <si>
    <t>(Gain) loss on disposal of property, plant and equipment</t>
  </si>
  <si>
    <t>Loss on written-off of property, plant and equipment</t>
  </si>
  <si>
    <t>Loss on written-off of rubber plantation development costs</t>
  </si>
  <si>
    <t>Provisions for employee benefits</t>
  </si>
  <si>
    <t>Share of loss of associates, net of tax</t>
  </si>
  <si>
    <t>Dividends received</t>
  </si>
  <si>
    <t>Interest received</t>
  </si>
  <si>
    <t>Changes in operating assets and liabilities</t>
  </si>
  <si>
    <t>Trade and other current receivables</t>
  </si>
  <si>
    <t>Trade and other current payables</t>
  </si>
  <si>
    <t>Provision for employee benefits</t>
  </si>
  <si>
    <t>Net cash generated from operating activities</t>
  </si>
  <si>
    <t>Taxes received</t>
  </si>
  <si>
    <t>Taxes paid</t>
  </si>
  <si>
    <t xml:space="preserve">Net cash from operating activities </t>
  </si>
  <si>
    <t>Cash flows from investing activities</t>
  </si>
  <si>
    <t>Decrease (increase) in short-term loans to other party</t>
  </si>
  <si>
    <t>Acquisition of subsidiaries</t>
  </si>
  <si>
    <t>Acquisition of associate</t>
  </si>
  <si>
    <t>Acquisition of other equity securities</t>
  </si>
  <si>
    <t>Increase in restricted deposit at financial institution</t>
  </si>
  <si>
    <t xml:space="preserve">Acquisition of property, plant and equipment  </t>
  </si>
  <si>
    <t>Acquisition of other intangible assets</t>
  </si>
  <si>
    <t xml:space="preserve">Proceeds from sale of property, plant and equipment </t>
  </si>
  <si>
    <t>Increase in rubber plantation development costs</t>
  </si>
  <si>
    <t>Net cash from (used in) investing activities</t>
  </si>
  <si>
    <t>Cash flows from financing activities</t>
  </si>
  <si>
    <t>Decrease in bank overdrafts and short-term borrowings</t>
  </si>
  <si>
    <t xml:space="preserve">    from financial institutions </t>
  </si>
  <si>
    <t>Payment of lease liabilities</t>
  </si>
  <si>
    <t xml:space="preserve">Repayment of long-term borrowings </t>
  </si>
  <si>
    <t xml:space="preserve">Proceeds from long-term borrowings </t>
  </si>
  <si>
    <t>Proceeds from issue share in indirect subsidiary</t>
  </si>
  <si>
    <t>Dividends paid</t>
  </si>
  <si>
    <t>Dividends paid to non-controlling interests</t>
  </si>
  <si>
    <t>Interest paid</t>
  </si>
  <si>
    <t>Net cash used in financing activities</t>
  </si>
  <si>
    <t>Net decrease in cash and cash equivalents,</t>
  </si>
  <si>
    <t xml:space="preserve">   before effect of exchange rates</t>
  </si>
  <si>
    <t xml:space="preserve">Effect of exchange rate changes on cash and </t>
  </si>
  <si>
    <t xml:space="preserve">   cash  equivalents</t>
  </si>
  <si>
    <t>Net decrease in cash and cash equivalents</t>
  </si>
  <si>
    <t>Cash and cash equivalents at 1 January</t>
  </si>
  <si>
    <t>Cash and cash equivalents at 30 June</t>
  </si>
  <si>
    <t>Supplemental disclosures of cash flow information</t>
  </si>
  <si>
    <t xml:space="preserve">   Purchase of property, plant and equipment during the period</t>
  </si>
  <si>
    <t xml:space="preserve">      information as follow</t>
  </si>
  <si>
    <t xml:space="preserve">   Total purchase of property, plant and equipment during the period</t>
  </si>
  <si>
    <r>
      <t xml:space="preserve"> </t>
    </r>
    <r>
      <rPr>
        <i/>
        <sz val="12"/>
        <rFont val="Times New Roman"/>
        <family val="1"/>
      </rPr>
      <t xml:space="preserve">  Add:</t>
    </r>
    <r>
      <rPr>
        <sz val="12"/>
        <rFont val="Times New Roman"/>
        <family val="1"/>
      </rPr>
      <t xml:space="preserve"> settlement of payable for property, plant and equipment </t>
    </r>
  </si>
  <si>
    <t xml:space="preserve">      previously purchased</t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</si>
  <si>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payable on purchase of property, plant and equipment </t>
    </r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</si>
  <si>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increase in assets acquired under lease liabilities</t>
    </r>
  </si>
  <si>
    <r>
      <t xml:space="preserve">  </t>
    </r>
    <r>
      <rPr>
        <i/>
        <sz val="12"/>
        <rFont val="Times New Roman"/>
        <family val="1"/>
      </rPr>
      <t xml:space="preserve"> Less: </t>
    </r>
    <r>
      <rPr>
        <sz val="12"/>
        <rFont val="Times New Roman"/>
        <family val="1"/>
      </rPr>
      <t>finance costs capitalised as qualified assets</t>
    </r>
  </si>
  <si>
    <r>
      <t xml:space="preserve">   </t>
    </r>
    <r>
      <rPr>
        <i/>
        <sz val="12"/>
        <rFont val="Times New Roman"/>
        <family val="1"/>
      </rPr>
      <t xml:space="preserve">Less: </t>
    </r>
    <r>
      <rPr>
        <sz val="12"/>
        <rFont val="Times New Roman"/>
        <family val="1"/>
      </rPr>
      <t xml:space="preserve">acquisition of advance for property, plant and equipment </t>
    </r>
  </si>
  <si>
    <t xml:space="preserve">      purchase</t>
  </si>
  <si>
    <t xml:space="preserve">   Purchase of property, plant and equipment paid by cash</t>
  </si>
  <si>
    <t>Long-term borrowings from financial institutions</t>
  </si>
  <si>
    <t>Loss on written-off of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</si>
</sst>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(* #,##0_);_(* \(#,##0\);_(* &quot;-&quot;??_);_(@_)"/>
    <numFmt numFmtId="168" formatCode="_-* #,##0;[Red]\(#,##0\);_-* &quot;-&quot;_-;_-@_-"/>
    <numFmt numFmtId="169" formatCode="0.00_)"/>
    <numFmt numFmtId="170" formatCode="_(* #,##0.00_);_(* \(#,##0.00\);_(* &quot;-&quot;_);_(@_)"/>
  </numFmts>
  <fonts count="21"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5"/>
      <name val="Angsana New"/>
      <family val="1"/>
    </font>
    <font>
      <sz val="11"/>
      <color indexed="15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169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</cellStyleXfs>
  <cellXfs count="231">
    <xf numFmtId="0" fontId="0" fillId="0" borderId="0" xfId="0"/>
    <xf numFmtId="166" fontId="4" fillId="0" borderId="0" xfId="0" applyNumberFormat="1" applyFont="1" applyAlignment="1">
      <alignment horizontal="left" vertical="center"/>
    </xf>
    <xf numFmtId="166" fontId="4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horizontal="left" vertical="center"/>
    </xf>
    <xf numFmtId="164" fontId="0" fillId="0" borderId="0" xfId="0" quotePrefix="1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167" fontId="0" fillId="0" borderId="0" xfId="1" applyNumberFormat="1" applyFont="1" applyFill="1" applyAlignment="1">
      <alignment vertical="center"/>
    </xf>
    <xf numFmtId="164" fontId="0" fillId="0" borderId="0" xfId="0" applyNumberForma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left" vertical="center"/>
    </xf>
    <xf numFmtId="166" fontId="0" fillId="0" borderId="0" xfId="0" applyNumberFormat="1" applyAlignment="1">
      <alignment vertical="center"/>
    </xf>
    <xf numFmtId="166" fontId="12" fillId="0" borderId="0" xfId="0" applyNumberFormat="1" applyFont="1" applyAlignment="1">
      <alignment vertical="center"/>
    </xf>
    <xf numFmtId="164" fontId="12" fillId="0" borderId="0" xfId="1" applyNumberFormat="1" applyFont="1" applyFill="1" applyAlignment="1">
      <alignment horizontal="right" vertical="center"/>
    </xf>
    <xf numFmtId="0" fontId="0" fillId="0" borderId="0" xfId="0" applyAlignment="1">
      <alignment horizontal="center"/>
    </xf>
    <xf numFmtId="167" fontId="4" fillId="0" borderId="0" xfId="1" applyNumberFormat="1" applyFont="1" applyFill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166" fontId="13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 vertical="center"/>
    </xf>
    <xf numFmtId="164" fontId="14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vertical="center"/>
    </xf>
    <xf numFmtId="164" fontId="14" fillId="0" borderId="0" xfId="0" applyNumberFormat="1" applyFont="1" applyAlignment="1">
      <alignment vertical="center"/>
    </xf>
    <xf numFmtId="166" fontId="12" fillId="0" borderId="0" xfId="0" applyNumberFormat="1" applyFont="1" applyAlignment="1">
      <alignment horizontal="left" vertical="center"/>
    </xf>
    <xf numFmtId="164" fontId="12" fillId="0" borderId="0" xfId="0" applyNumberFormat="1" applyFont="1" applyAlignment="1">
      <alignment vertical="center"/>
    </xf>
    <xf numFmtId="167" fontId="12" fillId="0" borderId="0" xfId="1" applyNumberFormat="1" applyFont="1" applyFill="1" applyAlignment="1">
      <alignment vertical="center"/>
    </xf>
    <xf numFmtId="164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0" fillId="0" borderId="0" xfId="0" applyNumberFormat="1"/>
    <xf numFmtId="0" fontId="0" fillId="0" borderId="0" xfId="0" applyAlignment="1">
      <alignment horizontal="center" vertical="center"/>
    </xf>
    <xf numFmtId="164" fontId="4" fillId="0" borderId="2" xfId="4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right" vertical="center"/>
    </xf>
    <xf numFmtId="0" fontId="14" fillId="0" borderId="0" xfId="0" applyFont="1"/>
    <xf numFmtId="166" fontId="5" fillId="0" borderId="0" xfId="0" applyNumberFormat="1" applyFont="1" applyAlignment="1">
      <alignment vertical="center"/>
    </xf>
    <xf numFmtId="166" fontId="14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/>
    </xf>
    <xf numFmtId="49" fontId="14" fillId="0" borderId="0" xfId="0" quotePrefix="1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wrapText="1"/>
    </xf>
    <xf numFmtId="0" fontId="13" fillId="0" borderId="0" xfId="0" applyFont="1" applyAlignment="1">
      <alignment horizontal="center"/>
    </xf>
    <xf numFmtId="167" fontId="14" fillId="0" borderId="0" xfId="1" applyNumberFormat="1" applyFont="1" applyFill="1" applyAlignment="1"/>
    <xf numFmtId="167" fontId="14" fillId="0" borderId="0" xfId="1" applyNumberFormat="1" applyFont="1" applyFill="1" applyBorder="1" applyAlignment="1"/>
    <xf numFmtId="0" fontId="14" fillId="0" borderId="0" xfId="0" applyFont="1" applyAlignment="1">
      <alignment horizontal="left"/>
    </xf>
    <xf numFmtId="0" fontId="5" fillId="0" borderId="0" xfId="0" applyFont="1" applyAlignment="1">
      <alignment wrapText="1"/>
    </xf>
    <xf numFmtId="37" fontId="5" fillId="0" borderId="2" xfId="0" applyNumberFormat="1" applyFont="1" applyBorder="1"/>
    <xf numFmtId="0" fontId="5" fillId="0" borderId="0" xfId="0" applyFont="1"/>
    <xf numFmtId="37" fontId="5" fillId="0" borderId="4" xfId="0" applyNumberFormat="1" applyFont="1" applyBorder="1"/>
    <xf numFmtId="0" fontId="15" fillId="0" borderId="0" xfId="0" applyFont="1" applyAlignment="1">
      <alignment horizontal="left"/>
    </xf>
    <xf numFmtId="164" fontId="14" fillId="0" borderId="0" xfId="1" applyNumberFormat="1" applyFont="1" applyFill="1" applyBorder="1" applyAlignment="1"/>
    <xf numFmtId="0" fontId="14" fillId="0" borderId="0" xfId="0" applyFont="1" applyAlignment="1">
      <alignment wrapText="1"/>
    </xf>
    <xf numFmtId="166" fontId="15" fillId="0" borderId="0" xfId="0" applyNumberFormat="1" applyFont="1" applyAlignment="1">
      <alignment horizontal="center" vertical="center"/>
    </xf>
    <xf numFmtId="164" fontId="5" fillId="0" borderId="0" xfId="1" applyNumberFormat="1" applyFont="1" applyFill="1" applyBorder="1" applyAlignment="1">
      <alignment horizontal="right" vertical="center"/>
    </xf>
    <xf numFmtId="37" fontId="5" fillId="0" borderId="0" xfId="0" applyNumberFormat="1" applyFont="1"/>
    <xf numFmtId="164" fontId="5" fillId="0" borderId="1" xfId="1" applyNumberFormat="1" applyFont="1" applyFill="1" applyBorder="1" applyAlignment="1">
      <alignment horizontal="right" vertical="center"/>
    </xf>
    <xf numFmtId="0" fontId="15" fillId="0" borderId="0" xfId="0" applyFont="1"/>
    <xf numFmtId="3" fontId="5" fillId="0" borderId="0" xfId="0" applyNumberFormat="1" applyFont="1"/>
    <xf numFmtId="165" fontId="5" fillId="0" borderId="0" xfId="1" applyFont="1" applyFill="1" applyBorder="1" applyAlignment="1"/>
    <xf numFmtId="0" fontId="6" fillId="0" borderId="0" xfId="0" applyFont="1"/>
    <xf numFmtId="168" fontId="12" fillId="0" borderId="0" xfId="0" applyNumberFormat="1" applyFont="1" applyAlignment="1">
      <alignment vertical="center"/>
    </xf>
    <xf numFmtId="168" fontId="14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49" fontId="12" fillId="0" borderId="0" xfId="0" applyNumberFormat="1" applyFont="1" applyAlignment="1">
      <alignment horizontal="center"/>
    </xf>
    <xf numFmtId="49" fontId="12" fillId="0" borderId="0" xfId="0" quotePrefix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164" fontId="12" fillId="0" borderId="0" xfId="5" applyNumberFormat="1" applyFont="1" applyFill="1" applyAlignment="1">
      <alignment horizontal="right" vertical="center"/>
    </xf>
    <xf numFmtId="164" fontId="1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12" fillId="0" borderId="0" xfId="5" applyNumberFormat="1" applyFont="1" applyFill="1" applyAlignment="1">
      <alignment horizontal="center" vertical="center"/>
    </xf>
    <xf numFmtId="164" fontId="12" fillId="0" borderId="5" xfId="1" applyNumberFormat="1" applyFont="1" applyFill="1" applyBorder="1" applyAlignment="1">
      <alignment horizontal="right" vertical="center"/>
    </xf>
    <xf numFmtId="164" fontId="12" fillId="0" borderId="5" xfId="5" applyNumberFormat="1" applyFont="1" applyFill="1" applyBorder="1" applyAlignment="1">
      <alignment horizontal="right" vertical="center"/>
    </xf>
    <xf numFmtId="0" fontId="12" fillId="0" borderId="0" xfId="1" applyNumberFormat="1" applyFont="1" applyFill="1" applyAlignment="1">
      <alignment horizontal="left" vertical="center"/>
    </xf>
    <xf numFmtId="164" fontId="12" fillId="0" borderId="0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right" vertical="center"/>
    </xf>
    <xf numFmtId="164" fontId="6" fillId="0" borderId="0" xfId="1" applyNumberFormat="1" applyFont="1" applyFill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3" fontId="12" fillId="0" borderId="0" xfId="1" applyNumberFormat="1" applyFont="1" applyFill="1" applyAlignment="1">
      <alignment horizontal="right" vertical="center"/>
    </xf>
    <xf numFmtId="0" fontId="6" fillId="0" borderId="0" xfId="0" applyFont="1" applyAlignment="1">
      <alignment horizontal="left" vertical="center"/>
    </xf>
    <xf numFmtId="166" fontId="17" fillId="0" borderId="0" xfId="0" applyNumberFormat="1" applyFont="1" applyAlignment="1">
      <alignment horizontal="left" vertical="center"/>
    </xf>
    <xf numFmtId="164" fontId="12" fillId="0" borderId="0" xfId="1" applyNumberFormat="1" applyFont="1" applyFill="1" applyBorder="1" applyAlignment="1">
      <alignment horizontal="right" vertical="center"/>
    </xf>
    <xf numFmtId="166" fontId="6" fillId="0" borderId="0" xfId="0" applyNumberFormat="1" applyFont="1" applyAlignment="1">
      <alignment vertical="center"/>
    </xf>
    <xf numFmtId="164" fontId="12" fillId="0" borderId="0" xfId="1" applyNumberFormat="1" applyFont="1" applyFill="1" applyAlignment="1">
      <alignment horizontal="center" vertical="center"/>
    </xf>
    <xf numFmtId="166" fontId="18" fillId="0" borderId="0" xfId="0" applyNumberFormat="1" applyFont="1" applyAlignment="1">
      <alignment horizontal="left" vertical="center"/>
    </xf>
    <xf numFmtId="164" fontId="6" fillId="0" borderId="2" xfId="0" applyNumberFormat="1" applyFont="1" applyBorder="1" applyAlignment="1">
      <alignment horizontal="right" vertical="center"/>
    </xf>
    <xf numFmtId="164" fontId="6" fillId="0" borderId="4" xfId="0" applyNumberFormat="1" applyFont="1" applyBorder="1" applyAlignment="1">
      <alignment horizontal="right" vertical="center"/>
    </xf>
    <xf numFmtId="164" fontId="12" fillId="0" borderId="5" xfId="0" applyNumberFormat="1" applyFont="1" applyBorder="1" applyAlignment="1">
      <alignment horizontal="right" vertical="center"/>
    </xf>
    <xf numFmtId="164" fontId="6" fillId="0" borderId="4" xfId="1" applyNumberFormat="1" applyFont="1" applyFill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6" fillId="0" borderId="0" xfId="1" applyNumberFormat="1" applyFont="1" applyFill="1" applyBorder="1" applyAlignment="1">
      <alignment horizontal="right" vertical="center"/>
    </xf>
    <xf numFmtId="164" fontId="12" fillId="0" borderId="0" xfId="0" applyNumberFormat="1" applyFont="1" applyAlignment="1">
      <alignment horizontal="left" vertical="center"/>
    </xf>
    <xf numFmtId="164" fontId="12" fillId="0" borderId="0" xfId="32" applyNumberFormat="1" applyFont="1" applyAlignment="1">
      <alignment horizontal="right" vertical="center"/>
    </xf>
    <xf numFmtId="164" fontId="12" fillId="0" borderId="0" xfId="32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3" fillId="0" borderId="0" xfId="1" applyNumberFormat="1" applyFont="1" applyFill="1" applyBorder="1" applyAlignment="1">
      <alignment vertical="center"/>
    </xf>
    <xf numFmtId="167" fontId="0" fillId="0" borderId="0" xfId="1" applyNumberFormat="1" applyFont="1" applyFill="1" applyBorder="1" applyAlignment="1">
      <alignment horizontal="right" vertical="center"/>
    </xf>
    <xf numFmtId="167" fontId="0" fillId="0" borderId="0" xfId="1" applyNumberFormat="1" applyFont="1" applyFill="1" applyAlignment="1">
      <alignment horizontal="right" vertical="center"/>
    </xf>
    <xf numFmtId="167" fontId="14" fillId="0" borderId="0" xfId="1" applyNumberFormat="1" applyFont="1" applyFill="1" applyAlignment="1">
      <alignment vertical="center"/>
    </xf>
    <xf numFmtId="167" fontId="5" fillId="0" borderId="0" xfId="1" applyNumberFormat="1" applyFont="1" applyFill="1" applyAlignment="1">
      <alignment vertical="center"/>
    </xf>
    <xf numFmtId="167" fontId="5" fillId="0" borderId="1" xfId="1" applyNumberFormat="1" applyFont="1" applyFill="1" applyBorder="1" applyAlignment="1">
      <alignment vertical="center"/>
    </xf>
    <xf numFmtId="167" fontId="14" fillId="0" borderId="0" xfId="0" applyNumberFormat="1" applyFont="1" applyAlignment="1">
      <alignment vertical="center"/>
    </xf>
    <xf numFmtId="167" fontId="14" fillId="0" borderId="0" xfId="1" applyNumberFormat="1" applyFont="1" applyFill="1" applyBorder="1" applyAlignment="1">
      <alignment horizontal="right" vertical="center"/>
    </xf>
    <xf numFmtId="167" fontId="14" fillId="0" borderId="0" xfId="1" applyNumberFormat="1" applyFont="1" applyFill="1" applyAlignment="1">
      <alignment horizontal="right" vertical="center"/>
    </xf>
    <xf numFmtId="165" fontId="14" fillId="0" borderId="0" xfId="1" applyFont="1" applyFill="1" applyAlignment="1">
      <alignment vertical="center"/>
    </xf>
    <xf numFmtId="167" fontId="5" fillId="0" borderId="3" xfId="1" applyNumberFormat="1" applyFont="1" applyFill="1" applyBorder="1" applyAlignment="1">
      <alignment vertical="center"/>
    </xf>
    <xf numFmtId="165" fontId="14" fillId="0" borderId="3" xfId="1" applyFont="1" applyFill="1" applyBorder="1" applyAlignment="1">
      <alignment vertical="center"/>
    </xf>
    <xf numFmtId="167" fontId="5" fillId="0" borderId="5" xfId="1" applyNumberFormat="1" applyFont="1" applyFill="1" applyBorder="1" applyAlignment="1">
      <alignment vertical="center"/>
    </xf>
    <xf numFmtId="164" fontId="3" fillId="0" borderId="0" xfId="4" applyNumberFormat="1" applyFont="1" applyFill="1" applyAlignment="1">
      <alignment horizontal="center" vertical="center"/>
    </xf>
    <xf numFmtId="164" fontId="3" fillId="0" borderId="0" xfId="5" applyNumberFormat="1" applyFont="1" applyFill="1" applyBorder="1" applyAlignment="1">
      <alignment horizontal="right" vertical="center"/>
    </xf>
    <xf numFmtId="164" fontId="3" fillId="0" borderId="0" xfId="4" applyNumberFormat="1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164" fontId="5" fillId="0" borderId="0" xfId="1" applyNumberFormat="1" applyFont="1" applyFill="1" applyBorder="1" applyAlignment="1"/>
    <xf numFmtId="164" fontId="14" fillId="0" borderId="5" xfId="1" applyNumberFormat="1" applyFont="1" applyFill="1" applyBorder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14" fillId="0" borderId="0" xfId="1" applyNumberFormat="1" applyFont="1" applyFill="1" applyAlignment="1">
      <alignment horizontal="right" vertical="center"/>
    </xf>
    <xf numFmtId="164" fontId="5" fillId="0" borderId="5" xfId="1" applyNumberFormat="1" applyFont="1" applyFill="1" applyBorder="1" applyAlignment="1">
      <alignment horizontal="right" vertical="center"/>
    </xf>
    <xf numFmtId="164" fontId="5" fillId="0" borderId="5" xfId="1" quotePrefix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164" fontId="0" fillId="0" borderId="0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right"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166" fontId="0" fillId="0" borderId="0" xfId="1" applyNumberFormat="1" applyFont="1" applyFill="1" applyAlignment="1">
      <alignment horizontal="left" vertical="center"/>
    </xf>
    <xf numFmtId="166" fontId="7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vertical="center"/>
    </xf>
    <xf numFmtId="164" fontId="0" fillId="0" borderId="0" xfId="1" applyNumberFormat="1" applyFont="1" applyFill="1" applyAlignment="1"/>
    <xf numFmtId="166" fontId="13" fillId="0" borderId="0" xfId="1" applyNumberFormat="1" applyFont="1" applyFill="1" applyBorder="1" applyAlignment="1">
      <alignment horizontal="center" vertical="center"/>
    </xf>
    <xf numFmtId="164" fontId="14" fillId="0" borderId="0" xfId="1" applyNumberFormat="1" applyFont="1" applyFill="1" applyBorder="1" applyAlignment="1">
      <alignment vertical="center"/>
    </xf>
    <xf numFmtId="164" fontId="14" fillId="0" borderId="0" xfId="1" applyNumberFormat="1" applyFont="1" applyFill="1" applyBorder="1" applyAlignment="1">
      <alignment horizontal="right" vertical="center"/>
    </xf>
    <xf numFmtId="166" fontId="9" fillId="0" borderId="0" xfId="1" applyNumberFormat="1" applyFont="1" applyFill="1" applyAlignment="1">
      <alignment horizontal="center" vertical="center"/>
    </xf>
    <xf numFmtId="164" fontId="12" fillId="0" borderId="0" xfId="1" applyNumberFormat="1" applyFont="1" applyFill="1" applyAlignment="1">
      <alignment vertical="center"/>
    </xf>
    <xf numFmtId="0" fontId="0" fillId="0" borderId="0" xfId="0" applyAlignment="1">
      <alignment vertical="center"/>
    </xf>
    <xf numFmtId="164" fontId="3" fillId="0" borderId="0" xfId="1" applyNumberFormat="1" applyFont="1" applyFill="1" applyAlignment="1">
      <alignment horizontal="right" vertical="center"/>
    </xf>
    <xf numFmtId="164" fontId="3" fillId="0" borderId="0" xfId="1" applyNumberFormat="1" applyFont="1" applyFill="1" applyAlignment="1"/>
    <xf numFmtId="164" fontId="3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164" fontId="3" fillId="0" borderId="3" xfId="37" applyNumberFormat="1" applyFont="1" applyFill="1" applyBorder="1" applyAlignment="1" applyProtection="1">
      <alignment horizontal="right"/>
      <protection locked="0"/>
    </xf>
    <xf numFmtId="164" fontId="3" fillId="0" borderId="0" xfId="37" applyNumberFormat="1" applyFont="1" applyFill="1" applyAlignment="1" applyProtection="1">
      <alignment horizontal="right"/>
      <protection locked="0"/>
    </xf>
    <xf numFmtId="164" fontId="3" fillId="0" borderId="0" xfId="37" applyNumberFormat="1" applyFont="1" applyFill="1" applyAlignment="1" applyProtection="1">
      <protection locked="0"/>
    </xf>
    <xf numFmtId="166" fontId="9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quotePrefix="1" applyNumberFormat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Alignment="1">
      <alignment horizontal="right"/>
    </xf>
    <xf numFmtId="164" fontId="0" fillId="0" borderId="0" xfId="2" applyFont="1" applyFill="1" applyAlignment="1"/>
    <xf numFmtId="0" fontId="4" fillId="0" borderId="0" xfId="0" applyFont="1" applyAlignment="1">
      <alignment wrapText="1"/>
    </xf>
    <xf numFmtId="164" fontId="4" fillId="0" borderId="2" xfId="0" applyNumberFormat="1" applyFont="1" applyBorder="1"/>
    <xf numFmtId="164" fontId="4" fillId="0" borderId="0" xfId="0" applyNumberFormat="1" applyFont="1"/>
    <xf numFmtId="0" fontId="4" fillId="0" borderId="0" xfId="0" applyFont="1"/>
    <xf numFmtId="164" fontId="4" fillId="0" borderId="3" xfId="0" applyNumberFormat="1" applyFont="1" applyBorder="1"/>
    <xf numFmtId="166" fontId="14" fillId="0" borderId="0" xfId="1" applyNumberFormat="1" applyFont="1" applyFill="1" applyBorder="1" applyAlignment="1">
      <alignment horizontal="left" vertical="center"/>
    </xf>
    <xf numFmtId="166" fontId="12" fillId="0" borderId="0" xfId="1" applyNumberFormat="1" applyFont="1" applyFill="1" applyAlignment="1">
      <alignment horizontal="left" vertical="center"/>
    </xf>
    <xf numFmtId="0" fontId="8" fillId="0" borderId="0" xfId="0" applyFont="1"/>
    <xf numFmtId="0" fontId="0" fillId="0" borderId="0" xfId="0" applyAlignment="1">
      <alignment horizontal="left"/>
    </xf>
    <xf numFmtId="164" fontId="3" fillId="0" borderId="0" xfId="2" applyFont="1" applyFill="1" applyAlignment="1"/>
    <xf numFmtId="164" fontId="4" fillId="0" borderId="4" xfId="0" applyNumberFormat="1" applyFont="1" applyBorder="1"/>
    <xf numFmtId="164" fontId="4" fillId="0" borderId="5" xfId="0" applyNumberFormat="1" applyFont="1" applyBorder="1"/>
    <xf numFmtId="166" fontId="8" fillId="0" borderId="0" xfId="0" applyNumberFormat="1" applyFont="1" applyAlignment="1">
      <alignment horizontal="left" vertical="center"/>
    </xf>
    <xf numFmtId="0" fontId="0" fillId="0" borderId="0" xfId="0" applyAlignment="1">
      <alignment horizontal="left" wrapText="1"/>
    </xf>
    <xf numFmtId="164" fontId="0" fillId="0" borderId="0" xfId="2" applyFont="1" applyFill="1" applyBorder="1" applyAlignment="1"/>
    <xf numFmtId="170" fontId="0" fillId="0" borderId="0" xfId="0" applyNumberFormat="1" applyAlignment="1">
      <alignment vertical="center"/>
    </xf>
    <xf numFmtId="164" fontId="12" fillId="0" borderId="5" xfId="1" quotePrefix="1" applyNumberFormat="1" applyFont="1" applyFill="1" applyBorder="1" applyAlignment="1">
      <alignment horizontal="right" vertical="center"/>
    </xf>
    <xf numFmtId="167" fontId="5" fillId="0" borderId="2" xfId="1" applyNumberFormat="1" applyFont="1" applyFill="1" applyBorder="1" applyAlignment="1"/>
    <xf numFmtId="167" fontId="14" fillId="0" borderId="5" xfId="1" applyNumberFormat="1" applyFont="1" applyFill="1" applyBorder="1" applyAlignment="1"/>
    <xf numFmtId="164" fontId="14" fillId="0" borderId="5" xfId="1" applyNumberFormat="1" applyFont="1" applyFill="1" applyBorder="1" applyAlignment="1">
      <alignment vertical="center"/>
    </xf>
    <xf numFmtId="167" fontId="5" fillId="0" borderId="5" xfId="1" applyNumberFormat="1" applyFont="1" applyFill="1" applyBorder="1" applyAlignment="1"/>
    <xf numFmtId="164" fontId="3" fillId="0" borderId="5" xfId="1" applyNumberFormat="1" applyFont="1" applyFill="1" applyBorder="1" applyAlignment="1">
      <alignment horizontal="right" vertical="center"/>
    </xf>
    <xf numFmtId="164" fontId="19" fillId="0" borderId="0" xfId="35" applyNumberFormat="1" applyFont="1" applyFill="1" applyBorder="1" applyAlignment="1">
      <alignment horizontal="right" vertical="center"/>
    </xf>
    <xf numFmtId="164" fontId="19" fillId="0" borderId="0" xfId="35" applyNumberFormat="1" applyFont="1" applyFill="1" applyBorder="1" applyAlignment="1">
      <alignment vertical="center"/>
    </xf>
    <xf numFmtId="164" fontId="12" fillId="0" borderId="0" xfId="37" applyNumberFormat="1" applyFont="1" applyFill="1" applyAlignment="1">
      <alignment horizontal="right" vertical="center"/>
    </xf>
    <xf numFmtId="164" fontId="12" fillId="0" borderId="0" xfId="37" applyNumberFormat="1" applyFont="1" applyFill="1" applyBorder="1" applyAlignment="1">
      <alignment horizontal="right" vertical="center"/>
    </xf>
    <xf numFmtId="164" fontId="18" fillId="0" borderId="0" xfId="5" applyNumberFormat="1" applyFont="1" applyFill="1" applyAlignment="1">
      <alignment horizontal="right" vertical="center"/>
    </xf>
    <xf numFmtId="0" fontId="3" fillId="0" borderId="0" xfId="0" applyFont="1"/>
    <xf numFmtId="164" fontId="3" fillId="0" borderId="0" xfId="37" applyNumberFormat="1" applyFont="1" applyFill="1" applyBorder="1" applyAlignment="1">
      <alignment horizontal="right" vertical="center"/>
    </xf>
    <xf numFmtId="164" fontId="3" fillId="0" borderId="0" xfId="35" applyNumberFormat="1" applyFont="1" applyFill="1" applyAlignment="1">
      <alignment horizontal="right" vertical="center"/>
    </xf>
    <xf numFmtId="164" fontId="3" fillId="0" borderId="0" xfId="35" applyNumberFormat="1" applyFont="1" applyFill="1" applyBorder="1" applyAlignment="1">
      <alignment horizontal="right" vertical="center"/>
    </xf>
    <xf numFmtId="164" fontId="3" fillId="0" borderId="0" xfId="35" applyNumberFormat="1" applyFont="1" applyFill="1" applyBorder="1" applyAlignment="1">
      <alignment vertical="center"/>
    </xf>
    <xf numFmtId="164" fontId="3" fillId="0" borderId="0" xfId="4" applyNumberFormat="1" applyFont="1" applyFill="1" applyBorder="1" applyAlignment="1">
      <alignment horizontal="center" vertical="center"/>
    </xf>
    <xf numFmtId="164" fontId="4" fillId="0" borderId="0" xfId="35" applyNumberFormat="1" applyFont="1" applyFill="1" applyBorder="1" applyAlignment="1">
      <alignment horizontal="right" vertical="center"/>
    </xf>
    <xf numFmtId="164" fontId="4" fillId="0" borderId="0" xfId="35" applyNumberFormat="1" applyFont="1" applyFill="1" applyBorder="1" applyAlignment="1">
      <alignment vertical="center"/>
    </xf>
    <xf numFmtId="164" fontId="4" fillId="0" borderId="0" xfId="35" applyNumberFormat="1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16" fontId="0" fillId="0" borderId="0" xfId="0" quotePrefix="1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32" applyFont="1" applyAlignment="1">
      <alignment horizontal="left" vertical="center"/>
    </xf>
    <xf numFmtId="164" fontId="6" fillId="0" borderId="0" xfId="32" applyNumberFormat="1" applyFont="1" applyAlignment="1">
      <alignment horizontal="right" vertical="center"/>
    </xf>
    <xf numFmtId="0" fontId="10" fillId="0" borderId="0" xfId="39" applyAlignment="1">
      <alignment vertical="center"/>
    </xf>
    <xf numFmtId="164" fontId="10" fillId="0" borderId="0" xfId="37" applyNumberFormat="1" applyFont="1" applyFill="1" applyAlignment="1">
      <alignment horizontal="right" vertical="center"/>
    </xf>
    <xf numFmtId="164" fontId="10" fillId="0" borderId="0" xfId="39" applyNumberFormat="1" applyAlignment="1">
      <alignment vertical="center"/>
    </xf>
    <xf numFmtId="0" fontId="20" fillId="0" borderId="0" xfId="0" applyFont="1"/>
    <xf numFmtId="164" fontId="0" fillId="0" borderId="5" xfId="0" applyNumberFormat="1" applyBorder="1"/>
    <xf numFmtId="164" fontId="3" fillId="0" borderId="0" xfId="2" applyFont="1" applyFill="1" applyBorder="1" applyAlignment="1"/>
    <xf numFmtId="164" fontId="4" fillId="0" borderId="0" xfId="4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5" xfId="0" applyNumberFormat="1" applyBorder="1" applyAlignment="1">
      <alignment horizontal="center"/>
    </xf>
    <xf numFmtId="165" fontId="14" fillId="0" borderId="3" xfId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5" xfId="0" applyNumberFormat="1" applyBorder="1" applyAlignment="1">
      <alignment horizontal="center"/>
    </xf>
    <xf numFmtId="49" fontId="12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</cellXfs>
  <cellStyles count="45">
    <cellStyle name="Comma" xfId="1" builtinId="3"/>
    <cellStyle name="Comma [0]" xfId="2" builtinId="6"/>
    <cellStyle name="Comma 18" xfId="37" xr:uid="{A2D54C78-D50D-4614-B53F-156A4808E583}"/>
    <cellStyle name="Comma 2" xfId="3" xr:uid="{00000000-0005-0000-0000-000002000000}"/>
    <cellStyle name="Comma 2 2" xfId="41" xr:uid="{93E59763-FBB6-4DE3-AC93-AF57C15A950E}"/>
    <cellStyle name="Comma 2 2 3" xfId="36" xr:uid="{00000000-0005-0000-0000-000003000000}"/>
    <cellStyle name="Comma 3" xfId="4" xr:uid="{00000000-0005-0000-0000-000004000000}"/>
    <cellStyle name="Comma 3 2 3" xfId="34" xr:uid="{00000000-0005-0000-0000-000005000000}"/>
    <cellStyle name="Comma 3 5" xfId="35" xr:uid="{00000000-0005-0000-0000-000006000000}"/>
    <cellStyle name="Comma 4" xfId="5" xr:uid="{00000000-0005-0000-0000-000007000000}"/>
    <cellStyle name="Normal" xfId="0" builtinId="0"/>
    <cellStyle name="Normal - Style1" xfId="6" xr:uid="{00000000-0005-0000-0000-000009000000}"/>
    <cellStyle name="Normal 10" xfId="7" xr:uid="{00000000-0005-0000-0000-00000A000000}"/>
    <cellStyle name="Normal 11" xfId="8" xr:uid="{00000000-0005-0000-0000-00000B000000}"/>
    <cellStyle name="Normal 12" xfId="9" xr:uid="{00000000-0005-0000-0000-00000C000000}"/>
    <cellStyle name="Normal 13" xfId="10" xr:uid="{00000000-0005-0000-0000-00000D000000}"/>
    <cellStyle name="Normal 14" xfId="11" xr:uid="{00000000-0005-0000-0000-00000E000000}"/>
    <cellStyle name="Normal 15" xfId="12" xr:uid="{00000000-0005-0000-0000-00000F000000}"/>
    <cellStyle name="Normal 16" xfId="13" xr:uid="{00000000-0005-0000-0000-000010000000}"/>
    <cellStyle name="Normal 17" xfId="14" xr:uid="{00000000-0005-0000-0000-000011000000}"/>
    <cellStyle name="Normal 18" xfId="15" xr:uid="{00000000-0005-0000-0000-000012000000}"/>
    <cellStyle name="Normal 19" xfId="16" xr:uid="{00000000-0005-0000-0000-000013000000}"/>
    <cellStyle name="Normal 2" xfId="17" xr:uid="{00000000-0005-0000-0000-000014000000}"/>
    <cellStyle name="Normal 2 2" xfId="18" xr:uid="{00000000-0005-0000-0000-000015000000}"/>
    <cellStyle name="Normal 2 2 3" xfId="39" xr:uid="{275C8E06-E152-4572-A439-92B3CB592D97}"/>
    <cellStyle name="Normal 20" xfId="19" xr:uid="{00000000-0005-0000-0000-000016000000}"/>
    <cellStyle name="Normal 21" xfId="20" xr:uid="{00000000-0005-0000-0000-000017000000}"/>
    <cellStyle name="Normal 22" xfId="21" xr:uid="{00000000-0005-0000-0000-000018000000}"/>
    <cellStyle name="Normal 23" xfId="22" xr:uid="{00000000-0005-0000-0000-000019000000}"/>
    <cellStyle name="Normal 24" xfId="23" xr:uid="{00000000-0005-0000-0000-00001A000000}"/>
    <cellStyle name="Normal 25" xfId="24" xr:uid="{00000000-0005-0000-0000-00001B000000}"/>
    <cellStyle name="Normal 28" xfId="42" xr:uid="{A908A390-3015-4863-A65C-E2FD655C4220}"/>
    <cellStyle name="Normal 29" xfId="43" xr:uid="{15B75BEA-A521-4463-ADA7-8E92C9DF0B56}"/>
    <cellStyle name="Normal 3" xfId="25" xr:uid="{00000000-0005-0000-0000-00001C000000}"/>
    <cellStyle name="Normal 30" xfId="44" xr:uid="{059D30E5-BABF-4FEE-9DFC-E11A09D76954}"/>
    <cellStyle name="Normal 4" xfId="26" xr:uid="{00000000-0005-0000-0000-00001D000000}"/>
    <cellStyle name="Normal 41" xfId="38" xr:uid="{D9BD40F8-2622-4F51-A2D8-FE3E90CD3F9A}"/>
    <cellStyle name="Normal 5" xfId="27" xr:uid="{00000000-0005-0000-0000-00001E000000}"/>
    <cellStyle name="Normal 6" xfId="28" xr:uid="{00000000-0005-0000-0000-00001F000000}"/>
    <cellStyle name="Normal 7" xfId="29" xr:uid="{00000000-0005-0000-0000-000020000000}"/>
    <cellStyle name="Normal 8" xfId="30" xr:uid="{00000000-0005-0000-0000-000021000000}"/>
    <cellStyle name="Normal 9" xfId="31" xr:uid="{00000000-0005-0000-0000-000022000000}"/>
    <cellStyle name="Normal_Sheet1" xfId="32" xr:uid="{00000000-0005-0000-0000-000023000000}"/>
    <cellStyle name="Percent 2" xfId="33" xr:uid="{00000000-0005-0000-0000-000024000000}"/>
    <cellStyle name="Percent 3 3" xfId="40" xr:uid="{00D63622-357D-41E4-8EAF-B5BA3C99B37B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139F228-79D5-4FBF-820A-150836EA9FB8}"/>
            </a:ext>
          </a:extLst>
        </xdr:cNvPr>
        <xdr:cNvSpPr txBox="1"/>
      </xdr:nvSpPr>
      <xdr:spPr>
        <a:xfrm>
          <a:off x="96329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7C03A4C-738F-45B3-9E5A-6C16E175C2E6}"/>
            </a:ext>
          </a:extLst>
        </xdr:cNvPr>
        <xdr:cNvSpPr txBox="1"/>
      </xdr:nvSpPr>
      <xdr:spPr>
        <a:xfrm>
          <a:off x="106045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ADEDDB8-CFD1-4EEF-96ED-DC8EB0749BF5}"/>
            </a:ext>
          </a:extLst>
        </xdr:cNvPr>
        <xdr:cNvSpPr txBox="1"/>
      </xdr:nvSpPr>
      <xdr:spPr>
        <a:xfrm>
          <a:off x="106045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11</xdr:col>
      <xdr:colOff>0</xdr:colOff>
      <xdr:row>5</xdr:row>
      <xdr:rowOff>95250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73364A5-DB08-4DC5-A58A-A233FEF0D836}"/>
            </a:ext>
          </a:extLst>
        </xdr:cNvPr>
        <xdr:cNvSpPr txBox="1"/>
      </xdr:nvSpPr>
      <xdr:spPr>
        <a:xfrm>
          <a:off x="113093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6"/>
  <sheetViews>
    <sheetView topLeftCell="A51" zoomScaleNormal="100" zoomScaleSheetLayoutView="79" workbookViewId="0">
      <selection activeCell="N63" sqref="N63"/>
    </sheetView>
  </sheetViews>
  <sheetFormatPr defaultColWidth="9.1796875" defaultRowHeight="18.649999999999999" customHeight="1"/>
  <cols>
    <col min="1" max="1" width="47.81640625" style="14" customWidth="1"/>
    <col min="2" max="2" width="7.81640625" style="13" customWidth="1"/>
    <col min="3" max="3" width="2.1796875" style="14" customWidth="1"/>
    <col min="4" max="4" width="15.453125" style="9" customWidth="1"/>
    <col min="5" max="5" width="2.08984375" style="8" customWidth="1"/>
    <col min="6" max="6" width="15.453125" style="9" customWidth="1"/>
    <col min="7" max="7" width="2" style="9" customWidth="1"/>
    <col min="8" max="8" width="15.453125" style="8" customWidth="1"/>
    <col min="9" max="9" width="2.1796875" style="8" customWidth="1"/>
    <col min="10" max="10" width="15.453125" style="8" customWidth="1"/>
    <col min="11" max="11" width="9.1796875" style="15"/>
    <col min="12" max="12" width="13.81640625" style="15" customWidth="1"/>
    <col min="13" max="13" width="9.1796875" style="15"/>
    <col min="14" max="15" width="13.54296875" style="15" customWidth="1"/>
    <col min="16" max="16384" width="9.1796875" style="15"/>
  </cols>
  <sheetData>
    <row r="1" spans="1:12" s="26" customFormat="1" ht="18.75" customHeight="1">
      <c r="A1" s="120" t="s">
        <v>0</v>
      </c>
      <c r="B1" s="21"/>
      <c r="C1" s="41"/>
      <c r="D1" s="27"/>
      <c r="E1" s="24"/>
      <c r="F1" s="27"/>
      <c r="G1" s="27"/>
      <c r="H1" s="24"/>
      <c r="I1" s="24"/>
      <c r="J1" s="24"/>
    </row>
    <row r="2" spans="1:12" s="16" customFormat="1" ht="18.75" customHeight="1">
      <c r="A2" s="6" t="s">
        <v>1</v>
      </c>
      <c r="B2" s="154"/>
      <c r="C2" s="28"/>
      <c r="D2" s="29"/>
      <c r="E2" s="20"/>
      <c r="F2" s="29"/>
      <c r="G2" s="29"/>
      <c r="H2" s="20"/>
      <c r="I2" s="20"/>
      <c r="J2" s="20"/>
    </row>
    <row r="4" spans="1:12" ht="18.75" customHeight="1">
      <c r="D4" s="216" t="s">
        <v>2</v>
      </c>
      <c r="E4" s="216"/>
      <c r="F4" s="216"/>
      <c r="G4" s="216"/>
      <c r="H4" s="217" t="s">
        <v>3</v>
      </c>
      <c r="I4" s="217"/>
      <c r="J4" s="217"/>
    </row>
    <row r="5" spans="1:12" ht="18.75" customHeight="1">
      <c r="C5" s="1"/>
      <c r="D5" s="216" t="s">
        <v>4</v>
      </c>
      <c r="E5" s="216"/>
      <c r="F5" s="216"/>
      <c r="G5" s="216"/>
      <c r="H5" s="216" t="s">
        <v>4</v>
      </c>
      <c r="I5" s="216"/>
      <c r="J5" s="216"/>
    </row>
    <row r="6" spans="1:12" ht="18.75" customHeight="1">
      <c r="C6" s="1"/>
      <c r="D6" s="199" t="s">
        <v>5</v>
      </c>
      <c r="E6" s="7"/>
      <c r="F6" s="7" t="s">
        <v>6</v>
      </c>
      <c r="G6" s="7"/>
      <c r="H6" s="199" t="s">
        <v>5</v>
      </c>
      <c r="I6" s="7"/>
      <c r="J6" s="7" t="s">
        <v>6</v>
      </c>
    </row>
    <row r="7" spans="1:12" ht="18.649999999999999" customHeight="1">
      <c r="A7" s="1" t="s">
        <v>7</v>
      </c>
      <c r="B7" s="13" t="s">
        <v>8</v>
      </c>
      <c r="C7" s="1"/>
      <c r="D7" s="155" t="s">
        <v>9</v>
      </c>
      <c r="E7" s="156"/>
      <c r="F7" s="155" t="s">
        <v>10</v>
      </c>
      <c r="G7" s="157"/>
      <c r="H7" s="157" t="s">
        <v>9</v>
      </c>
      <c r="I7" s="156"/>
      <c r="J7" s="157" t="s">
        <v>10</v>
      </c>
    </row>
    <row r="8" spans="1:12" ht="18.649999999999999" customHeight="1">
      <c r="A8" s="1"/>
      <c r="C8" s="1"/>
      <c r="D8" s="155" t="s">
        <v>11</v>
      </c>
      <c r="E8" s="156"/>
      <c r="F8" s="155"/>
      <c r="G8" s="157"/>
      <c r="H8" s="155" t="s">
        <v>11</v>
      </c>
      <c r="I8" s="156"/>
      <c r="J8" s="157"/>
    </row>
    <row r="9" spans="1:12" ht="18.75" customHeight="1">
      <c r="A9" s="1"/>
      <c r="C9" s="1"/>
      <c r="D9" s="218" t="s">
        <v>12</v>
      </c>
      <c r="E9" s="218"/>
      <c r="F9" s="218"/>
      <c r="G9" s="218"/>
      <c r="H9" s="218"/>
      <c r="I9" s="218"/>
      <c r="J9" s="218"/>
    </row>
    <row r="10" spans="1:12" customFormat="1" ht="18.75" customHeight="1">
      <c r="A10" s="158" t="s">
        <v>13</v>
      </c>
      <c r="B10" s="150"/>
      <c r="C10" s="150"/>
      <c r="D10" s="35"/>
      <c r="E10" s="35"/>
      <c r="F10" s="35"/>
      <c r="G10" s="35"/>
      <c r="H10" s="35"/>
      <c r="I10" s="35"/>
      <c r="J10" s="35"/>
    </row>
    <row r="11" spans="1:12" customFormat="1" ht="18.75" customHeight="1">
      <c r="A11" s="159" t="s">
        <v>14</v>
      </c>
      <c r="B11" s="150"/>
      <c r="C11" s="150"/>
      <c r="D11" s="35">
        <v>288461</v>
      </c>
      <c r="E11" s="35"/>
      <c r="F11" s="35">
        <v>565930</v>
      </c>
      <c r="G11" s="35"/>
      <c r="H11" s="35">
        <v>22925</v>
      </c>
      <c r="I11" s="35"/>
      <c r="J11" s="35">
        <v>139933</v>
      </c>
      <c r="L11" s="35"/>
    </row>
    <row r="12" spans="1:12" customFormat="1" ht="18.75" customHeight="1">
      <c r="A12" s="159" t="s">
        <v>15</v>
      </c>
      <c r="B12" s="150" t="s">
        <v>16</v>
      </c>
      <c r="C12" s="150"/>
      <c r="D12" s="35">
        <v>568916</v>
      </c>
      <c r="E12" s="35"/>
      <c r="F12" s="35">
        <v>853845</v>
      </c>
      <c r="G12" s="35"/>
      <c r="H12" s="160">
        <v>535698</v>
      </c>
      <c r="I12" s="35"/>
      <c r="J12" s="35">
        <v>704958</v>
      </c>
      <c r="L12" s="35"/>
    </row>
    <row r="13" spans="1:12" customFormat="1" ht="18.75" customHeight="1">
      <c r="A13" s="159" t="s">
        <v>17</v>
      </c>
      <c r="B13" s="150">
        <v>2</v>
      </c>
      <c r="C13" s="150"/>
      <c r="D13" s="35">
        <v>87732</v>
      </c>
      <c r="E13" s="35"/>
      <c r="F13" s="35">
        <v>98370</v>
      </c>
      <c r="G13" s="35"/>
      <c r="H13" s="160">
        <v>41502</v>
      </c>
      <c r="I13" s="35"/>
      <c r="J13" s="35">
        <v>35218</v>
      </c>
      <c r="L13" s="35"/>
    </row>
    <row r="14" spans="1:12" customFormat="1" ht="18.75" customHeight="1">
      <c r="A14" s="159" t="s">
        <v>18</v>
      </c>
      <c r="B14" s="150"/>
      <c r="C14" s="150"/>
      <c r="D14" s="35">
        <v>0</v>
      </c>
      <c r="E14" s="161"/>
      <c r="F14" s="35">
        <v>6000</v>
      </c>
      <c r="G14" s="161"/>
      <c r="H14" s="35">
        <v>0</v>
      </c>
      <c r="I14" s="35"/>
      <c r="J14" s="35">
        <v>6000</v>
      </c>
      <c r="L14" s="35"/>
    </row>
    <row r="15" spans="1:12" customFormat="1" ht="18.75" customHeight="1">
      <c r="A15" s="159" t="s">
        <v>19</v>
      </c>
      <c r="B15" s="150"/>
      <c r="C15" s="150"/>
      <c r="D15" s="35">
        <v>765552</v>
      </c>
      <c r="E15" s="35"/>
      <c r="F15" s="35">
        <v>951468</v>
      </c>
      <c r="G15" s="35"/>
      <c r="H15" s="35">
        <v>393077</v>
      </c>
      <c r="I15" s="35"/>
      <c r="J15" s="35">
        <v>562166</v>
      </c>
      <c r="L15" s="35"/>
    </row>
    <row r="16" spans="1:12" customFormat="1" ht="18.75" customHeight="1">
      <c r="A16" s="159" t="s">
        <v>20</v>
      </c>
      <c r="B16" s="150">
        <v>8</v>
      </c>
      <c r="C16" s="150"/>
      <c r="D16" s="35">
        <v>992</v>
      </c>
      <c r="E16" s="35"/>
      <c r="F16" s="35">
        <v>12235</v>
      </c>
      <c r="G16" s="35"/>
      <c r="H16" s="35">
        <v>968</v>
      </c>
      <c r="I16" s="35"/>
      <c r="J16" s="35">
        <v>6986</v>
      </c>
      <c r="L16" s="35"/>
    </row>
    <row r="17" spans="1:12" customFormat="1" ht="18.75" customHeight="1">
      <c r="A17" s="159" t="s">
        <v>21</v>
      </c>
      <c r="B17" s="150"/>
      <c r="C17" s="150"/>
      <c r="D17" s="35">
        <v>60650</v>
      </c>
      <c r="E17" s="35"/>
      <c r="F17" s="35">
        <v>80974</v>
      </c>
      <c r="G17" s="35"/>
      <c r="H17" s="35">
        <v>38967</v>
      </c>
      <c r="I17" s="35"/>
      <c r="J17" s="35">
        <v>36804</v>
      </c>
      <c r="L17" s="35"/>
    </row>
    <row r="18" spans="1:12" customFormat="1" ht="18.75" customHeight="1">
      <c r="A18" s="162" t="s">
        <v>22</v>
      </c>
      <c r="B18" s="150"/>
      <c r="C18" s="150"/>
      <c r="D18" s="163">
        <f>SUM(D11:D17)</f>
        <v>1772303</v>
      </c>
      <c r="E18" s="164"/>
      <c r="F18" s="163">
        <f>SUM(F11:F17)</f>
        <v>2568822</v>
      </c>
      <c r="G18" s="164"/>
      <c r="H18" s="163">
        <f>SUM(H11:H17)</f>
        <v>1033137</v>
      </c>
      <c r="I18" s="164"/>
      <c r="J18" s="163">
        <f>SUM(J11:J17)</f>
        <v>1492065</v>
      </c>
      <c r="L18" s="35"/>
    </row>
    <row r="19" spans="1:12" ht="18.75" customHeight="1">
      <c r="B19" s="150"/>
      <c r="D19" s="135"/>
      <c r="E19" s="135"/>
      <c r="F19" s="135"/>
      <c r="G19" s="135"/>
      <c r="H19" s="135"/>
      <c r="I19" s="135"/>
      <c r="J19" s="135"/>
      <c r="L19" s="35"/>
    </row>
    <row r="20" spans="1:12" customFormat="1" ht="19" customHeight="1">
      <c r="A20" s="158" t="s">
        <v>23</v>
      </c>
      <c r="B20" s="150"/>
      <c r="C20" s="150"/>
      <c r="D20" s="160"/>
      <c r="E20" s="35"/>
      <c r="F20" s="160"/>
      <c r="G20" s="35"/>
      <c r="H20" s="35"/>
      <c r="I20" s="35"/>
      <c r="J20" s="35"/>
      <c r="L20" s="35"/>
    </row>
    <row r="21" spans="1:12" customFormat="1" ht="19" customHeight="1">
      <c r="A21" s="159" t="s">
        <v>24</v>
      </c>
      <c r="B21" s="150"/>
      <c r="C21" s="150"/>
      <c r="D21" s="35">
        <v>6696</v>
      </c>
      <c r="E21" s="35"/>
      <c r="F21" s="35">
        <v>6687</v>
      </c>
      <c r="G21" s="35"/>
      <c r="H21" s="35">
        <v>6696</v>
      </c>
      <c r="I21" s="35"/>
      <c r="J21" s="35">
        <v>6687</v>
      </c>
      <c r="L21" s="35"/>
    </row>
    <row r="22" spans="1:12" customFormat="1" ht="19" customHeight="1">
      <c r="A22" s="159" t="s">
        <v>25</v>
      </c>
      <c r="B22" s="150">
        <v>2</v>
      </c>
      <c r="C22" s="150"/>
      <c r="D22" s="35">
        <v>0</v>
      </c>
      <c r="E22" s="35"/>
      <c r="F22" s="35">
        <v>0</v>
      </c>
      <c r="G22" s="35"/>
      <c r="H22" s="35">
        <v>29644</v>
      </c>
      <c r="I22" s="35"/>
      <c r="J22" s="35">
        <v>29644</v>
      </c>
      <c r="L22" s="35"/>
    </row>
    <row r="23" spans="1:12" customFormat="1" ht="18.75" customHeight="1">
      <c r="A23" s="159" t="s">
        <v>26</v>
      </c>
      <c r="B23" s="150">
        <v>4</v>
      </c>
      <c r="C23" s="150"/>
      <c r="D23" s="35">
        <v>27997</v>
      </c>
      <c r="E23" s="35"/>
      <c r="F23" s="35">
        <v>28547</v>
      </c>
      <c r="G23" s="35"/>
      <c r="H23" s="35">
        <v>0</v>
      </c>
      <c r="I23" s="35"/>
      <c r="J23" s="35">
        <v>0</v>
      </c>
      <c r="L23" s="35"/>
    </row>
    <row r="24" spans="1:12" customFormat="1" ht="18.75" customHeight="1">
      <c r="A24" s="159" t="s">
        <v>27</v>
      </c>
      <c r="B24" s="150">
        <v>4</v>
      </c>
      <c r="C24" s="150"/>
      <c r="D24" s="35">
        <v>0</v>
      </c>
      <c r="E24" s="35"/>
      <c r="F24" s="35">
        <v>0</v>
      </c>
      <c r="G24" s="161"/>
      <c r="H24" s="35">
        <v>3090921</v>
      </c>
      <c r="I24" s="35"/>
      <c r="J24" s="35">
        <v>3090921</v>
      </c>
      <c r="L24" s="35"/>
    </row>
    <row r="25" spans="1:12" customFormat="1" ht="18.75" customHeight="1">
      <c r="A25" s="159" t="s">
        <v>28</v>
      </c>
      <c r="B25" s="150">
        <v>8</v>
      </c>
      <c r="C25" s="150"/>
      <c r="D25" s="35">
        <v>6537</v>
      </c>
      <c r="E25" s="35"/>
      <c r="F25" s="35">
        <v>6850</v>
      </c>
      <c r="G25" s="161"/>
      <c r="H25" s="35">
        <v>5100</v>
      </c>
      <c r="I25" s="35"/>
      <c r="J25" s="35">
        <v>5100</v>
      </c>
      <c r="L25" s="35"/>
    </row>
    <row r="26" spans="1:12" customFormat="1" ht="18.75" customHeight="1">
      <c r="A26" s="159" t="s">
        <v>29</v>
      </c>
      <c r="B26" s="150"/>
      <c r="C26" s="150"/>
      <c r="D26" s="35">
        <v>630599</v>
      </c>
      <c r="E26" s="35"/>
      <c r="F26" s="35">
        <v>629056</v>
      </c>
      <c r="G26" s="161"/>
      <c r="H26" s="35">
        <v>207793</v>
      </c>
      <c r="I26" s="35"/>
      <c r="J26" s="35">
        <v>206250</v>
      </c>
      <c r="L26" s="35"/>
    </row>
    <row r="27" spans="1:12" customFormat="1" ht="18.75" customHeight="1">
      <c r="A27" s="159" t="s">
        <v>30</v>
      </c>
      <c r="B27" s="150">
        <v>5</v>
      </c>
      <c r="C27" s="150"/>
      <c r="D27" s="35">
        <v>4639843</v>
      </c>
      <c r="E27" s="35"/>
      <c r="F27" s="35">
        <v>4647805</v>
      </c>
      <c r="G27" s="35"/>
      <c r="H27" s="35">
        <v>1081913</v>
      </c>
      <c r="I27" s="35"/>
      <c r="J27" s="35">
        <v>1053474</v>
      </c>
      <c r="L27" s="35"/>
    </row>
    <row r="28" spans="1:12" customFormat="1" ht="18.75" customHeight="1">
      <c r="A28" s="159" t="s">
        <v>31</v>
      </c>
      <c r="B28" s="150"/>
      <c r="C28" s="150"/>
      <c r="D28" s="35">
        <v>3842</v>
      </c>
      <c r="E28" s="35"/>
      <c r="F28" s="35">
        <v>4708</v>
      </c>
      <c r="G28" s="35"/>
      <c r="H28" s="35">
        <v>2482</v>
      </c>
      <c r="I28" s="35"/>
      <c r="J28" s="35">
        <v>2530</v>
      </c>
      <c r="L28" s="35"/>
    </row>
    <row r="29" spans="1:12" customFormat="1" ht="18.75" customHeight="1">
      <c r="A29" s="159" t="s">
        <v>32</v>
      </c>
      <c r="B29" s="150"/>
      <c r="C29" s="150"/>
      <c r="D29" s="35">
        <v>174356</v>
      </c>
      <c r="E29" s="35"/>
      <c r="F29" s="35">
        <v>177555</v>
      </c>
      <c r="G29" s="35"/>
      <c r="H29" s="35">
        <v>5717</v>
      </c>
      <c r="I29" s="35"/>
      <c r="J29" s="35">
        <v>5813</v>
      </c>
      <c r="L29" s="35"/>
    </row>
    <row r="30" spans="1:12" customFormat="1" ht="18.75" customHeight="1">
      <c r="A30" s="159" t="s">
        <v>33</v>
      </c>
      <c r="B30" s="150"/>
      <c r="C30" s="150"/>
      <c r="D30" s="35">
        <v>872947</v>
      </c>
      <c r="E30" s="35"/>
      <c r="F30" s="35">
        <v>877278</v>
      </c>
      <c r="G30" s="35"/>
      <c r="H30" s="161">
        <v>0</v>
      </c>
      <c r="I30" s="35"/>
      <c r="J30" s="35">
        <v>0</v>
      </c>
      <c r="L30" s="35"/>
    </row>
    <row r="31" spans="1:12" customFormat="1" ht="18.75" customHeight="1">
      <c r="A31" s="159" t="s">
        <v>34</v>
      </c>
      <c r="B31" s="150"/>
      <c r="C31" s="150"/>
      <c r="D31" s="35">
        <v>108818</v>
      </c>
      <c r="E31" s="35"/>
      <c r="F31" s="35">
        <v>114462</v>
      </c>
      <c r="G31" s="35"/>
      <c r="H31" s="35">
        <v>104879</v>
      </c>
      <c r="I31" s="35"/>
      <c r="J31" s="35">
        <v>109648</v>
      </c>
      <c r="L31" s="35"/>
    </row>
    <row r="32" spans="1:12" customFormat="1" ht="18.75" customHeight="1">
      <c r="A32" t="s">
        <v>35</v>
      </c>
      <c r="B32" s="150"/>
      <c r="C32" s="150"/>
      <c r="D32" s="35">
        <v>1565</v>
      </c>
      <c r="E32" s="35"/>
      <c r="F32" s="35">
        <v>1446</v>
      </c>
      <c r="G32" s="35"/>
      <c r="H32" s="161">
        <v>0</v>
      </c>
      <c r="I32" s="35"/>
      <c r="J32" s="35">
        <v>0</v>
      </c>
      <c r="L32" s="35"/>
    </row>
    <row r="33" spans="1:17" customFormat="1" ht="18.75" customHeight="1">
      <c r="A33" s="159" t="s">
        <v>36</v>
      </c>
      <c r="B33" s="150"/>
      <c r="C33" s="150"/>
      <c r="D33" s="160">
        <v>23649</v>
      </c>
      <c r="E33" s="35"/>
      <c r="F33" s="35">
        <v>13760</v>
      </c>
      <c r="G33" s="35"/>
      <c r="H33" s="35">
        <v>3793</v>
      </c>
      <c r="I33" s="35"/>
      <c r="J33" s="35">
        <v>3813</v>
      </c>
      <c r="L33" s="35"/>
    </row>
    <row r="34" spans="1:17" customFormat="1" ht="18.75" customHeight="1">
      <c r="A34" s="162" t="s">
        <v>37</v>
      </c>
      <c r="B34" s="150"/>
      <c r="C34" s="150"/>
      <c r="D34" s="163">
        <f>SUM(D21:D33)</f>
        <v>6496849</v>
      </c>
      <c r="E34" s="164"/>
      <c r="F34" s="163">
        <f>SUM(F21:F33)</f>
        <v>6508154</v>
      </c>
      <c r="G34" s="164"/>
      <c r="H34" s="163">
        <f>SUM(H21:H33)</f>
        <v>4538938</v>
      </c>
      <c r="I34" s="164"/>
      <c r="J34" s="163">
        <f>SUM(J21:J33)</f>
        <v>4513880</v>
      </c>
      <c r="L34" s="35"/>
    </row>
    <row r="35" spans="1:17" customFormat="1" ht="26.25" customHeight="1" thickBot="1">
      <c r="A35" s="165" t="s">
        <v>38</v>
      </c>
      <c r="B35" s="150"/>
      <c r="C35" s="150"/>
      <c r="D35" s="166">
        <f>+D18+D34</f>
        <v>8269152</v>
      </c>
      <c r="E35" s="164"/>
      <c r="F35" s="166">
        <f>+F18+F34</f>
        <v>9076976</v>
      </c>
      <c r="G35" s="164"/>
      <c r="H35" s="166">
        <f>+H18+H34</f>
        <v>5572075</v>
      </c>
      <c r="I35" s="164"/>
      <c r="J35" s="166">
        <f>+J18+J34</f>
        <v>6005945</v>
      </c>
      <c r="L35" s="35"/>
    </row>
    <row r="36" spans="1:17" customFormat="1" ht="18.75" customHeight="1" thickTop="1">
      <c r="A36" s="14"/>
      <c r="B36" s="13"/>
      <c r="C36" s="14"/>
      <c r="D36" s="135"/>
      <c r="E36" s="135"/>
      <c r="F36" s="135"/>
      <c r="G36" s="135"/>
      <c r="H36" s="135"/>
      <c r="I36" s="135"/>
      <c r="J36" s="135"/>
      <c r="L36" s="35"/>
      <c r="N36" s="35"/>
      <c r="O36" s="35"/>
      <c r="P36" s="35"/>
      <c r="Q36" s="35"/>
    </row>
    <row r="37" spans="1:17" ht="18.75" customHeight="1">
      <c r="A37" s="136"/>
      <c r="B37" s="137"/>
      <c r="C37" s="136"/>
      <c r="D37" s="130"/>
      <c r="E37" s="135"/>
      <c r="F37" s="130"/>
      <c r="G37" s="130"/>
      <c r="H37" s="130"/>
      <c r="I37" s="135"/>
      <c r="J37" s="130"/>
      <c r="L37" s="35"/>
    </row>
    <row r="38" spans="1:17" ht="18.75" customHeight="1">
      <c r="A38" s="120" t="s">
        <v>0</v>
      </c>
      <c r="B38" s="140"/>
      <c r="C38" s="167"/>
      <c r="D38" s="141"/>
      <c r="E38" s="142"/>
      <c r="F38" s="141"/>
      <c r="G38" s="141"/>
      <c r="H38" s="142"/>
      <c r="I38" s="142"/>
      <c r="J38" s="142"/>
      <c r="L38" s="35"/>
    </row>
    <row r="39" spans="1:17" s="26" customFormat="1" ht="18.75" customHeight="1">
      <c r="A39" s="6" t="str">
        <f>A2</f>
        <v>Statement of financial position</v>
      </c>
      <c r="B39" s="143"/>
      <c r="C39" s="168"/>
      <c r="D39" s="144"/>
      <c r="E39" s="17"/>
      <c r="F39" s="144"/>
      <c r="G39" s="144"/>
      <c r="H39" s="17"/>
      <c r="I39" s="17"/>
      <c r="J39" s="17"/>
      <c r="L39" s="35"/>
    </row>
    <row r="40" spans="1:17" s="16" customFormat="1" ht="18.75" customHeight="1">
      <c r="A40" s="136"/>
      <c r="B40" s="137"/>
      <c r="C40" s="136"/>
      <c r="D40" s="138"/>
      <c r="E40" s="135"/>
      <c r="F40" s="138"/>
      <c r="G40" s="138"/>
      <c r="H40" s="135"/>
      <c r="I40" s="135"/>
      <c r="J40" s="135"/>
      <c r="L40" s="35"/>
    </row>
    <row r="41" spans="1:17" ht="18.75" customHeight="1">
      <c r="A41" s="136"/>
      <c r="D41" s="216" t="s">
        <v>2</v>
      </c>
      <c r="E41" s="216"/>
      <c r="F41" s="216"/>
      <c r="G41" s="216"/>
      <c r="H41" s="217" t="s">
        <v>3</v>
      </c>
      <c r="I41" s="217"/>
      <c r="J41" s="217"/>
      <c r="L41" s="35"/>
    </row>
    <row r="42" spans="1:17" ht="18" customHeight="1">
      <c r="A42" s="136"/>
      <c r="C42" s="1"/>
      <c r="D42" s="216" t="s">
        <v>4</v>
      </c>
      <c r="E42" s="216"/>
      <c r="F42" s="216"/>
      <c r="G42" s="216"/>
      <c r="H42" s="216" t="s">
        <v>4</v>
      </c>
      <c r="I42" s="216"/>
      <c r="J42" s="216"/>
      <c r="L42" s="35"/>
    </row>
    <row r="43" spans="1:17" ht="18" customHeight="1">
      <c r="C43" s="1"/>
      <c r="D43" s="199" t="s">
        <v>5</v>
      </c>
      <c r="E43" s="7"/>
      <c r="F43" s="7" t="s">
        <v>6</v>
      </c>
      <c r="G43" s="7"/>
      <c r="H43" s="199" t="s">
        <v>5</v>
      </c>
      <c r="I43" s="7"/>
      <c r="J43" s="7" t="s">
        <v>6</v>
      </c>
      <c r="L43" s="35"/>
    </row>
    <row r="44" spans="1:17" ht="18" customHeight="1">
      <c r="A44" s="165" t="s">
        <v>39</v>
      </c>
      <c r="B44" s="13" t="s">
        <v>8</v>
      </c>
      <c r="C44" s="1"/>
      <c r="D44" s="155" t="s">
        <v>9</v>
      </c>
      <c r="E44" s="156"/>
      <c r="F44" s="155" t="s">
        <v>10</v>
      </c>
      <c r="G44" s="157"/>
      <c r="H44" s="157" t="s">
        <v>9</v>
      </c>
      <c r="I44" s="156"/>
      <c r="J44" s="157" t="s">
        <v>10</v>
      </c>
      <c r="L44" s="35"/>
    </row>
    <row r="45" spans="1:17" ht="18" customHeight="1">
      <c r="A45" s="165"/>
      <c r="C45" s="1"/>
      <c r="D45" s="155" t="s">
        <v>11</v>
      </c>
      <c r="E45" s="156"/>
      <c r="F45" s="155"/>
      <c r="G45" s="157"/>
      <c r="H45" s="155" t="s">
        <v>11</v>
      </c>
      <c r="I45" s="156"/>
      <c r="J45" s="157"/>
      <c r="L45" s="35"/>
    </row>
    <row r="46" spans="1:17" ht="18" customHeight="1">
      <c r="A46" s="136"/>
      <c r="D46" s="218" t="s">
        <v>12</v>
      </c>
      <c r="E46" s="218"/>
      <c r="F46" s="218"/>
      <c r="G46" s="218"/>
      <c r="H46" s="218"/>
      <c r="I46" s="218"/>
      <c r="J46" s="218"/>
      <c r="L46" s="35"/>
    </row>
    <row r="47" spans="1:17" ht="18" customHeight="1">
      <c r="A47" s="169" t="s">
        <v>40</v>
      </c>
      <c r="B47" s="150"/>
      <c r="C47" s="18"/>
      <c r="D47" s="35"/>
      <c r="E47" s="35"/>
      <c r="F47" s="35"/>
      <c r="G47" s="35"/>
      <c r="H47" s="35"/>
      <c r="I47" s="35"/>
      <c r="J47" s="35"/>
      <c r="L47" s="35"/>
    </row>
    <row r="48" spans="1:17" customFormat="1" ht="18.75" customHeight="1">
      <c r="A48" t="s">
        <v>41</v>
      </c>
      <c r="B48" s="150"/>
      <c r="C48" s="150"/>
      <c r="D48" s="35"/>
      <c r="E48" s="35"/>
      <c r="F48" s="35"/>
      <c r="G48" s="35"/>
      <c r="H48" s="35"/>
      <c r="I48" s="35"/>
      <c r="J48" s="35"/>
      <c r="L48" s="35"/>
    </row>
    <row r="49" spans="1:15" customFormat="1" ht="18.75" customHeight="1">
      <c r="A49" t="s">
        <v>42</v>
      </c>
      <c r="B49" s="150"/>
      <c r="C49" s="150"/>
      <c r="D49" s="35">
        <v>2538668</v>
      </c>
      <c r="E49" s="35"/>
      <c r="F49" s="35">
        <v>2641422</v>
      </c>
      <c r="G49" s="35"/>
      <c r="H49" s="35">
        <v>2157652</v>
      </c>
      <c r="I49" s="35"/>
      <c r="J49" s="35">
        <v>2305773</v>
      </c>
      <c r="L49" s="35"/>
    </row>
    <row r="50" spans="1:15" customFormat="1" ht="18.75" customHeight="1">
      <c r="A50" s="159" t="s">
        <v>43</v>
      </c>
      <c r="B50" s="150">
        <v>2</v>
      </c>
      <c r="C50" s="150"/>
      <c r="D50" s="35">
        <v>164699</v>
      </c>
      <c r="E50" s="35"/>
      <c r="F50" s="35">
        <v>234086</v>
      </c>
      <c r="G50" s="35"/>
      <c r="H50" s="35">
        <v>21265</v>
      </c>
      <c r="I50" s="35"/>
      <c r="J50" s="35">
        <v>55818</v>
      </c>
      <c r="L50" s="35"/>
      <c r="N50" s="35"/>
      <c r="O50" s="35"/>
    </row>
    <row r="51" spans="1:15" customFormat="1" ht="18.75" customHeight="1">
      <c r="A51" s="159" t="s">
        <v>44</v>
      </c>
      <c r="B51" s="150">
        <v>2</v>
      </c>
      <c r="C51" s="150"/>
      <c r="D51" s="35">
        <v>107571</v>
      </c>
      <c r="E51" s="35"/>
      <c r="F51" s="35">
        <v>164655</v>
      </c>
      <c r="G51" s="35"/>
      <c r="H51" s="35">
        <v>29632</v>
      </c>
      <c r="I51" s="35"/>
      <c r="J51" s="35">
        <v>73426</v>
      </c>
      <c r="L51" s="35"/>
      <c r="N51" s="35"/>
      <c r="O51" s="35"/>
    </row>
    <row r="52" spans="1:15" customFormat="1" ht="18.75" customHeight="1">
      <c r="A52" s="159" t="s">
        <v>45</v>
      </c>
      <c r="B52" s="150">
        <v>2</v>
      </c>
      <c r="C52" s="150"/>
      <c r="D52" s="35">
        <v>0</v>
      </c>
      <c r="E52" s="35"/>
      <c r="F52" s="35">
        <v>0</v>
      </c>
      <c r="G52" s="35"/>
      <c r="H52" s="35">
        <v>47000</v>
      </c>
      <c r="I52" s="35"/>
      <c r="J52" s="35">
        <v>47000</v>
      </c>
      <c r="L52" s="35"/>
      <c r="N52" s="35"/>
      <c r="O52" s="35"/>
    </row>
    <row r="53" spans="1:15" customFormat="1" ht="18.75" customHeight="1">
      <c r="A53" t="s">
        <v>46</v>
      </c>
      <c r="B53" s="150"/>
      <c r="C53" s="150"/>
      <c r="D53" s="35"/>
      <c r="E53" s="139"/>
      <c r="F53" s="9"/>
      <c r="G53" s="9"/>
      <c r="H53" s="8"/>
      <c r="I53" s="8"/>
      <c r="J53" s="8"/>
      <c r="L53" s="35"/>
      <c r="N53" s="35"/>
      <c r="O53" s="35"/>
    </row>
    <row r="54" spans="1:15" customFormat="1" ht="18.75" customHeight="1">
      <c r="A54" t="s">
        <v>42</v>
      </c>
      <c r="B54" s="150"/>
      <c r="C54" s="150"/>
      <c r="D54" s="35">
        <v>277900</v>
      </c>
      <c r="E54" s="139"/>
      <c r="F54" s="35">
        <v>261800</v>
      </c>
      <c r="G54" s="35"/>
      <c r="H54" s="35">
        <v>140000</v>
      </c>
      <c r="I54" s="35"/>
      <c r="J54" s="35">
        <v>140000</v>
      </c>
      <c r="L54" s="35"/>
      <c r="N54" s="35"/>
      <c r="O54" s="35"/>
    </row>
    <row r="55" spans="1:15" customFormat="1" ht="18.75" customHeight="1">
      <c r="A55" t="s">
        <v>47</v>
      </c>
      <c r="B55" s="150"/>
      <c r="C55" s="150"/>
      <c r="D55" s="35">
        <v>16279</v>
      </c>
      <c r="E55" s="35"/>
      <c r="F55" s="35">
        <v>16626</v>
      </c>
      <c r="G55" s="35"/>
      <c r="H55" s="35">
        <v>13406</v>
      </c>
      <c r="I55" s="35"/>
      <c r="J55" s="35">
        <v>13334</v>
      </c>
      <c r="L55" s="35"/>
      <c r="N55" s="35"/>
      <c r="O55" s="35"/>
    </row>
    <row r="56" spans="1:15" customFormat="1" ht="18.75" customHeight="1">
      <c r="A56" s="159" t="s">
        <v>48</v>
      </c>
      <c r="B56" s="150"/>
      <c r="C56" s="150"/>
      <c r="D56" s="35">
        <v>0</v>
      </c>
      <c r="E56" s="35"/>
      <c r="F56" s="35">
        <v>63</v>
      </c>
      <c r="G56" s="35"/>
      <c r="H56" s="35">
        <v>0</v>
      </c>
      <c r="I56" s="35"/>
      <c r="J56" s="35">
        <v>0</v>
      </c>
      <c r="L56" s="35"/>
      <c r="N56" s="35"/>
      <c r="O56" s="35"/>
    </row>
    <row r="57" spans="1:15" customFormat="1" ht="18.75" customHeight="1">
      <c r="A57" s="159" t="s">
        <v>49</v>
      </c>
      <c r="B57" s="150"/>
      <c r="C57" s="150"/>
      <c r="D57" s="35">
        <v>48123</v>
      </c>
      <c r="E57" s="35"/>
      <c r="F57" s="35">
        <v>160540</v>
      </c>
      <c r="G57" s="35"/>
      <c r="H57" s="35">
        <v>19931</v>
      </c>
      <c r="I57" s="35"/>
      <c r="J57" s="35">
        <v>82188</v>
      </c>
      <c r="L57" s="35"/>
      <c r="N57" s="35"/>
      <c r="O57" s="35"/>
    </row>
    <row r="58" spans="1:15" customFormat="1" ht="18.75" customHeight="1">
      <c r="A58" s="159" t="s">
        <v>50</v>
      </c>
      <c r="B58" s="150">
        <v>8</v>
      </c>
      <c r="C58" s="150"/>
      <c r="D58" s="35">
        <v>8183</v>
      </c>
      <c r="E58" s="35"/>
      <c r="F58" s="35">
        <v>666</v>
      </c>
      <c r="G58" s="35"/>
      <c r="H58" s="35">
        <v>2919</v>
      </c>
      <c r="I58" s="35"/>
      <c r="J58" s="35">
        <v>238</v>
      </c>
      <c r="L58" s="35"/>
      <c r="N58" s="35"/>
      <c r="O58" s="35"/>
    </row>
    <row r="59" spans="1:15" customFormat="1" ht="18.75" customHeight="1">
      <c r="A59" s="159" t="s">
        <v>51</v>
      </c>
      <c r="B59" s="150"/>
      <c r="C59" s="150"/>
      <c r="D59" s="35">
        <v>6969</v>
      </c>
      <c r="E59" s="35"/>
      <c r="F59" s="35">
        <v>8732</v>
      </c>
      <c r="G59" s="35"/>
      <c r="H59" s="35">
        <v>1748</v>
      </c>
      <c r="I59" s="35"/>
      <c r="J59" s="35">
        <v>2252</v>
      </c>
      <c r="L59" s="35"/>
      <c r="N59" s="35"/>
      <c r="O59" s="35"/>
    </row>
    <row r="60" spans="1:15" customFormat="1" ht="18.75" customHeight="1">
      <c r="A60" s="162" t="s">
        <v>52</v>
      </c>
      <c r="B60" s="150"/>
      <c r="C60" s="150"/>
      <c r="D60" s="163">
        <f>SUM(D49:D59)</f>
        <v>3168392</v>
      </c>
      <c r="E60" s="164"/>
      <c r="F60" s="163">
        <f>SUM(F49:F59)</f>
        <v>3488590</v>
      </c>
      <c r="G60" s="164"/>
      <c r="H60" s="163">
        <f>SUM(H49:H59)</f>
        <v>2433553</v>
      </c>
      <c r="I60" s="164"/>
      <c r="J60" s="163">
        <f>SUM(J49:J59)</f>
        <v>2720029</v>
      </c>
      <c r="L60" s="35"/>
      <c r="N60" s="35"/>
      <c r="O60" s="35"/>
    </row>
    <row r="61" spans="1:15" customFormat="1" ht="18.75" customHeight="1">
      <c r="A61" s="14"/>
      <c r="B61" s="150"/>
      <c r="C61" s="14"/>
      <c r="D61" s="135"/>
      <c r="E61" s="135"/>
      <c r="F61" s="135"/>
      <c r="G61" s="135"/>
      <c r="H61" s="135"/>
      <c r="I61" s="135"/>
      <c r="J61" s="135"/>
      <c r="L61" s="35"/>
      <c r="N61" s="35"/>
      <c r="O61" s="35"/>
    </row>
    <row r="62" spans="1:15" customFormat="1" ht="18.75" customHeight="1">
      <c r="A62" s="158" t="s">
        <v>53</v>
      </c>
      <c r="B62" s="150"/>
      <c r="C62" s="150"/>
      <c r="D62" s="35"/>
      <c r="E62" s="35"/>
      <c r="F62" s="35"/>
      <c r="G62" s="35"/>
      <c r="H62" s="35"/>
      <c r="I62" s="35"/>
      <c r="J62" s="35"/>
      <c r="L62" s="35"/>
      <c r="N62" s="35"/>
      <c r="O62" s="35"/>
    </row>
    <row r="63" spans="1:15" ht="14">
      <c r="A63" s="170" t="s">
        <v>248</v>
      </c>
      <c r="B63" s="150"/>
      <c r="C63" s="150"/>
      <c r="D63" s="35">
        <v>710039</v>
      </c>
      <c r="E63" s="35"/>
      <c r="F63" s="35">
        <v>849539</v>
      </c>
      <c r="G63" s="35"/>
      <c r="H63" s="161">
        <v>217340</v>
      </c>
      <c r="I63" s="35"/>
      <c r="J63" s="161">
        <v>287340</v>
      </c>
      <c r="L63" s="35"/>
    </row>
    <row r="64" spans="1:15" customFormat="1" ht="18.75" customHeight="1">
      <c r="A64" s="170" t="s">
        <v>54</v>
      </c>
      <c r="B64" s="150"/>
      <c r="C64" s="150"/>
      <c r="D64" s="35">
        <v>49448</v>
      </c>
      <c r="E64" s="35"/>
      <c r="F64" s="35">
        <v>52242</v>
      </c>
      <c r="G64" s="35"/>
      <c r="H64" s="35">
        <v>41613</v>
      </c>
      <c r="I64" s="35"/>
      <c r="J64" s="161">
        <v>42089</v>
      </c>
      <c r="L64" s="35"/>
    </row>
    <row r="65" spans="1:15" customFormat="1" ht="18.75" customHeight="1">
      <c r="A65" s="159" t="s">
        <v>55</v>
      </c>
      <c r="B65" s="150"/>
      <c r="C65" s="150"/>
      <c r="D65" s="35">
        <v>102510</v>
      </c>
      <c r="E65" s="35"/>
      <c r="F65" s="35">
        <v>99978</v>
      </c>
      <c r="G65" s="35"/>
      <c r="H65" s="171">
        <v>69532</v>
      </c>
      <c r="I65" s="35"/>
      <c r="J65" s="35">
        <v>68092</v>
      </c>
      <c r="L65" s="35"/>
      <c r="N65" s="35"/>
      <c r="O65" s="35"/>
    </row>
    <row r="66" spans="1:15" customFormat="1" ht="18.75" customHeight="1">
      <c r="A66" s="159" t="s">
        <v>56</v>
      </c>
      <c r="B66" s="150"/>
      <c r="C66" s="150"/>
      <c r="D66" s="35">
        <v>422384</v>
      </c>
      <c r="E66" s="35"/>
      <c r="F66" s="35">
        <v>426709</v>
      </c>
      <c r="G66" s="35"/>
      <c r="H66" s="171">
        <v>65160</v>
      </c>
      <c r="I66" s="139"/>
      <c r="J66" s="171">
        <v>69458</v>
      </c>
      <c r="L66" s="35"/>
      <c r="N66" s="35"/>
      <c r="O66" s="35"/>
    </row>
    <row r="67" spans="1:15" customFormat="1" ht="18.75" customHeight="1">
      <c r="A67" s="159" t="s">
        <v>57</v>
      </c>
      <c r="B67" s="150"/>
      <c r="C67" s="150"/>
      <c r="D67" s="35">
        <v>4163</v>
      </c>
      <c r="E67" s="35"/>
      <c r="F67" s="35">
        <v>3504</v>
      </c>
      <c r="G67" s="35"/>
      <c r="H67" s="161">
        <v>0</v>
      </c>
      <c r="I67" s="139"/>
      <c r="J67" s="161">
        <v>0</v>
      </c>
      <c r="L67" s="35"/>
    </row>
    <row r="68" spans="1:15" customFormat="1" ht="18.75" customHeight="1">
      <c r="A68" s="162" t="s">
        <v>58</v>
      </c>
      <c r="B68" s="150"/>
      <c r="C68" s="150"/>
      <c r="D68" s="163">
        <f>SUM(D63:D67)</f>
        <v>1288544</v>
      </c>
      <c r="E68" s="164"/>
      <c r="F68" s="163">
        <f>SUM(F63:F67)</f>
        <v>1431972</v>
      </c>
      <c r="G68" s="164"/>
      <c r="H68" s="163">
        <f>SUM(H63:H67)</f>
        <v>393645</v>
      </c>
      <c r="I68" s="164"/>
      <c r="J68" s="163">
        <f>SUM(J63:J67)</f>
        <v>466979</v>
      </c>
      <c r="L68" s="35"/>
    </row>
    <row r="69" spans="1:15" customFormat="1" ht="14.15" customHeight="1">
      <c r="A69" s="162"/>
      <c r="B69" s="150"/>
      <c r="C69" s="150"/>
      <c r="D69" s="172"/>
      <c r="E69" s="164"/>
      <c r="F69" s="172"/>
      <c r="G69" s="164"/>
      <c r="H69" s="172"/>
      <c r="I69" s="164"/>
      <c r="J69" s="172"/>
      <c r="L69" s="35"/>
    </row>
    <row r="70" spans="1:15" customFormat="1" ht="18" customHeight="1">
      <c r="A70" s="165" t="s">
        <v>59</v>
      </c>
      <c r="B70" s="150"/>
      <c r="C70" s="150"/>
      <c r="D70" s="173">
        <f>D60+D68</f>
        <v>4456936</v>
      </c>
      <c r="E70" s="164"/>
      <c r="F70" s="173">
        <f>F60+F68</f>
        <v>4920562</v>
      </c>
      <c r="G70" s="164"/>
      <c r="H70" s="173">
        <f>H60+H68</f>
        <v>2827198</v>
      </c>
      <c r="I70" s="164"/>
      <c r="J70" s="173">
        <f>J60+J68</f>
        <v>3187008</v>
      </c>
      <c r="L70" s="35"/>
    </row>
    <row r="71" spans="1:15" customFormat="1" ht="16" customHeight="1">
      <c r="A71" s="14"/>
      <c r="B71" s="150"/>
      <c r="C71" s="14"/>
      <c r="D71" s="135"/>
      <c r="E71" s="135"/>
      <c r="F71" s="135"/>
      <c r="G71" s="135"/>
      <c r="H71" s="135"/>
      <c r="I71" s="135"/>
      <c r="J71" s="135"/>
      <c r="L71" s="35"/>
    </row>
    <row r="72" spans="1:15" customFormat="1" ht="18.75" customHeight="1">
      <c r="A72" s="174" t="s">
        <v>60</v>
      </c>
      <c r="B72" s="150"/>
      <c r="C72" s="14"/>
      <c r="D72" s="135"/>
      <c r="E72" s="135"/>
      <c r="F72" s="135"/>
      <c r="G72" s="135"/>
      <c r="H72" s="135"/>
      <c r="I72" s="135"/>
      <c r="J72" s="135"/>
      <c r="L72" s="35"/>
    </row>
    <row r="73" spans="1:15" ht="14">
      <c r="A73" t="s">
        <v>61</v>
      </c>
      <c r="B73" s="150"/>
      <c r="C73" s="150"/>
      <c r="D73" s="35"/>
      <c r="E73" s="35"/>
      <c r="F73" s="35"/>
      <c r="G73" s="35"/>
      <c r="H73" s="35"/>
      <c r="I73" s="35"/>
      <c r="J73" s="35"/>
      <c r="L73" s="35"/>
    </row>
    <row r="74" spans="1:15" ht="18" customHeight="1" thickBot="1">
      <c r="A74" s="159" t="s">
        <v>62</v>
      </c>
      <c r="B74" s="150"/>
      <c r="C74" s="150"/>
      <c r="D74" s="151">
        <v>1022220</v>
      </c>
      <c r="E74" s="152"/>
      <c r="F74" s="151">
        <v>1022220</v>
      </c>
      <c r="G74" s="152"/>
      <c r="H74" s="151">
        <v>1022220</v>
      </c>
      <c r="I74" s="152"/>
      <c r="J74" s="151">
        <v>1022220</v>
      </c>
      <c r="L74" s="35"/>
    </row>
    <row r="75" spans="1:15" customFormat="1" ht="18" customHeight="1" thickTop="1">
      <c r="A75" t="s">
        <v>63</v>
      </c>
      <c r="B75" s="150"/>
      <c r="C75" s="150"/>
      <c r="D75" s="152">
        <v>817775</v>
      </c>
      <c r="E75" s="153"/>
      <c r="F75" s="152">
        <v>817775</v>
      </c>
      <c r="G75" s="152"/>
      <c r="H75" s="152">
        <v>817775</v>
      </c>
      <c r="I75" s="153"/>
      <c r="J75" s="152">
        <v>817775</v>
      </c>
    </row>
    <row r="76" spans="1:15" customFormat="1" ht="18" customHeight="1">
      <c r="A76" s="175" t="s">
        <v>64</v>
      </c>
      <c r="B76" s="150"/>
      <c r="C76" s="150"/>
      <c r="D76" s="35"/>
      <c r="E76" s="35"/>
      <c r="F76" s="35"/>
      <c r="G76" s="35"/>
      <c r="H76" s="35"/>
      <c r="I76" s="35"/>
      <c r="J76" s="35"/>
      <c r="L76" s="35"/>
    </row>
    <row r="77" spans="1:15" customFormat="1" ht="18" customHeight="1">
      <c r="A77" s="175" t="s">
        <v>65</v>
      </c>
      <c r="B77" s="150"/>
      <c r="C77" s="150"/>
      <c r="D77" s="35">
        <v>504943</v>
      </c>
      <c r="E77" s="35"/>
      <c r="F77" s="35">
        <v>504943</v>
      </c>
      <c r="G77" s="35"/>
      <c r="H77" s="35">
        <v>504943</v>
      </c>
      <c r="I77" s="35"/>
      <c r="J77" s="35">
        <v>504943</v>
      </c>
      <c r="L77" s="35"/>
    </row>
    <row r="78" spans="1:15" customFormat="1" ht="18" customHeight="1">
      <c r="A78" s="175" t="s">
        <v>66</v>
      </c>
      <c r="B78" s="150"/>
      <c r="C78" s="150"/>
      <c r="D78" s="35">
        <v>17395</v>
      </c>
      <c r="E78" s="35"/>
      <c r="F78" s="35">
        <v>17395</v>
      </c>
      <c r="G78" s="35"/>
      <c r="H78" s="35">
        <v>0</v>
      </c>
      <c r="I78" s="35"/>
      <c r="J78" s="35">
        <v>0</v>
      </c>
    </row>
    <row r="79" spans="1:15" customFormat="1" ht="18" customHeight="1">
      <c r="A79" s="175" t="s">
        <v>67</v>
      </c>
      <c r="B79" s="150"/>
      <c r="C79" s="150"/>
      <c r="D79" s="35">
        <v>325672</v>
      </c>
      <c r="E79" s="35"/>
      <c r="F79" s="35">
        <v>324627</v>
      </c>
      <c r="G79" s="35"/>
      <c r="H79" s="35">
        <v>0</v>
      </c>
      <c r="I79" s="35"/>
      <c r="J79" s="35">
        <v>0</v>
      </c>
    </row>
    <row r="80" spans="1:15" customFormat="1" ht="18.75" customHeight="1">
      <c r="A80" s="159" t="s">
        <v>68</v>
      </c>
      <c r="B80" s="150"/>
      <c r="C80" s="150"/>
      <c r="D80" s="35"/>
      <c r="E80" s="35"/>
      <c r="F80" s="35"/>
      <c r="G80" s="35"/>
      <c r="H80" s="35"/>
      <c r="I80" s="35"/>
      <c r="J80" s="35"/>
      <c r="L80" s="35"/>
    </row>
    <row r="81" spans="1:12" customFormat="1" ht="18" customHeight="1">
      <c r="A81" s="175" t="s">
        <v>69</v>
      </c>
      <c r="B81" s="150"/>
      <c r="C81" s="150"/>
      <c r="D81" s="35"/>
      <c r="E81" s="35"/>
      <c r="F81" s="35"/>
      <c r="G81" s="35"/>
      <c r="H81" s="35"/>
      <c r="I81" s="35"/>
      <c r="J81" s="35"/>
      <c r="L81" s="35"/>
    </row>
    <row r="82" spans="1:12" customFormat="1" ht="18.75" customHeight="1">
      <c r="A82" s="175" t="s">
        <v>70</v>
      </c>
      <c r="B82" s="150"/>
      <c r="C82" s="150"/>
      <c r="D82" s="35">
        <f>'SCE (conso)-6'!K49</f>
        <v>163484</v>
      </c>
      <c r="E82" s="35"/>
      <c r="F82" s="35">
        <v>163484</v>
      </c>
      <c r="G82" s="35"/>
      <c r="H82" s="35">
        <f>'SCE-7'!G39</f>
        <v>101288</v>
      </c>
      <c r="I82" s="35"/>
      <c r="J82" s="35">
        <v>101288</v>
      </c>
      <c r="L82" s="35"/>
    </row>
    <row r="83" spans="1:12" customFormat="1" ht="18.75" customHeight="1">
      <c r="A83" s="175" t="s">
        <v>71</v>
      </c>
      <c r="B83" s="150"/>
      <c r="C83" s="150"/>
      <c r="D83" s="35">
        <v>95884</v>
      </c>
      <c r="E83" s="35"/>
      <c r="F83" s="35">
        <v>354369</v>
      </c>
      <c r="G83" s="35"/>
      <c r="H83" s="35">
        <f>'SCE-7'!I39</f>
        <v>853792</v>
      </c>
      <c r="I83" s="35"/>
      <c r="J83" s="35">
        <v>920162</v>
      </c>
      <c r="K83" s="207"/>
      <c r="L83" s="35"/>
    </row>
    <row r="84" spans="1:12" customFormat="1" ht="18.75" customHeight="1">
      <c r="A84" s="175" t="s">
        <v>72</v>
      </c>
      <c r="B84" s="150"/>
      <c r="C84" s="150"/>
      <c r="D84" s="208">
        <f>'SCE (conso)-6'!U49</f>
        <v>1359220</v>
      </c>
      <c r="E84" s="35"/>
      <c r="F84" s="208">
        <v>1374151</v>
      </c>
      <c r="G84" s="35"/>
      <c r="H84" s="208">
        <f>'SCE-7'!K39</f>
        <v>467079</v>
      </c>
      <c r="I84" s="35"/>
      <c r="J84" s="208">
        <v>474769</v>
      </c>
      <c r="L84" s="35"/>
    </row>
    <row r="85" spans="1:12" customFormat="1" ht="18.75" customHeight="1">
      <c r="A85" s="165" t="s">
        <v>73</v>
      </c>
      <c r="C85" s="150"/>
      <c r="D85" s="164">
        <f>SUM(D75:D84)</f>
        <v>3284373</v>
      </c>
      <c r="E85" s="164"/>
      <c r="F85" s="164">
        <f>SUM(F75:F84)</f>
        <v>3556744</v>
      </c>
      <c r="G85" s="164"/>
      <c r="H85" s="164">
        <f>SUM(H75:H84)</f>
        <v>2744877</v>
      </c>
      <c r="I85" s="164"/>
      <c r="J85" s="164">
        <f>SUM(J75:J84)</f>
        <v>2818937</v>
      </c>
      <c r="L85" s="35"/>
    </row>
    <row r="86" spans="1:12" customFormat="1" ht="18.75" customHeight="1">
      <c r="A86" s="159" t="s">
        <v>74</v>
      </c>
      <c r="B86" s="150"/>
      <c r="C86" s="150"/>
      <c r="D86" s="35">
        <v>527843</v>
      </c>
      <c r="E86" s="35"/>
      <c r="F86" s="35">
        <v>599670</v>
      </c>
      <c r="G86" s="35"/>
      <c r="H86" s="176">
        <v>0</v>
      </c>
      <c r="I86" s="147"/>
      <c r="J86" s="209">
        <v>0</v>
      </c>
      <c r="L86" s="35"/>
    </row>
    <row r="87" spans="1:12" customFormat="1" ht="18.75" customHeight="1">
      <c r="A87" s="165" t="s">
        <v>75</v>
      </c>
      <c r="B87" s="150"/>
      <c r="C87" s="150"/>
      <c r="D87" s="163">
        <f>SUM(D85:D86)</f>
        <v>3812216</v>
      </c>
      <c r="E87" s="164"/>
      <c r="F87" s="163">
        <f>SUM(F85:F86)</f>
        <v>4156414</v>
      </c>
      <c r="G87" s="164"/>
      <c r="H87" s="163">
        <f>SUM(H85:H86)</f>
        <v>2744877</v>
      </c>
      <c r="I87" s="164"/>
      <c r="J87" s="163">
        <f>SUM(J85:J86)</f>
        <v>2818937</v>
      </c>
      <c r="L87" s="35"/>
    </row>
    <row r="88" spans="1:12" customFormat="1" ht="13.5" customHeight="1">
      <c r="A88" s="165"/>
      <c r="B88" s="150"/>
      <c r="C88" s="150"/>
      <c r="D88" s="164"/>
      <c r="E88" s="164"/>
      <c r="F88" s="164"/>
      <c r="G88" s="164"/>
      <c r="H88" s="164"/>
      <c r="I88" s="164"/>
      <c r="J88" s="164"/>
      <c r="L88" s="35"/>
    </row>
    <row r="89" spans="1:12" customFormat="1" ht="18.75" customHeight="1" thickBot="1">
      <c r="A89" s="165" t="s">
        <v>76</v>
      </c>
      <c r="B89" s="150"/>
      <c r="C89" s="150"/>
      <c r="D89" s="166">
        <f>+D87+D70</f>
        <v>8269152</v>
      </c>
      <c r="E89" s="164"/>
      <c r="F89" s="166">
        <f>F87+F70</f>
        <v>9076976</v>
      </c>
      <c r="G89" s="164"/>
      <c r="H89" s="166">
        <f>H87+H70</f>
        <v>5572075</v>
      </c>
      <c r="I89" s="164"/>
      <c r="J89" s="166">
        <f>J87+J70</f>
        <v>6005945</v>
      </c>
      <c r="L89" s="35"/>
    </row>
    <row r="90" spans="1:12" customFormat="1" ht="14.5" thickTop="1">
      <c r="A90" s="14"/>
      <c r="B90" s="13"/>
      <c r="C90" s="14"/>
      <c r="D90" s="177"/>
      <c r="E90" s="8"/>
      <c r="F90" s="177"/>
      <c r="G90" s="9"/>
      <c r="H90" s="177"/>
      <c r="I90" s="8"/>
      <c r="J90" s="177"/>
      <c r="L90" s="35"/>
    </row>
    <row r="91" spans="1:12" customFormat="1" ht="14">
      <c r="A91" s="14"/>
      <c r="B91" s="13"/>
      <c r="C91" s="14"/>
      <c r="D91" s="177"/>
      <c r="E91" s="8"/>
      <c r="F91" s="177"/>
      <c r="G91" s="9"/>
      <c r="H91" s="177"/>
      <c r="I91" s="8"/>
      <c r="J91" s="177"/>
      <c r="L91" s="35"/>
    </row>
    <row r="92" spans="1:12" customFormat="1" ht="18.75" customHeight="1">
      <c r="A92" s="14"/>
      <c r="B92" s="13"/>
      <c r="C92" s="14"/>
      <c r="D92" s="9"/>
      <c r="E92" s="8"/>
      <c r="F92" s="9"/>
      <c r="G92" s="9"/>
      <c r="H92" s="9"/>
      <c r="I92" s="9"/>
      <c r="J92" s="9"/>
      <c r="L92" s="35"/>
    </row>
    <row r="93" spans="1:12" ht="38.25" customHeight="1"/>
    <row r="94" spans="1:12" ht="18.75" customHeight="1">
      <c r="D94" s="177"/>
      <c r="F94" s="177"/>
      <c r="H94" s="177"/>
      <c r="J94" s="177"/>
    </row>
    <row r="95" spans="1:12" ht="18.75" customHeight="1"/>
    <row r="96" spans="1:12" ht="18.75" customHeight="1"/>
  </sheetData>
  <mergeCells count="10">
    <mergeCell ref="D4:G4"/>
    <mergeCell ref="H4:J4"/>
    <mergeCell ref="D5:G5"/>
    <mergeCell ref="H5:J5"/>
    <mergeCell ref="D9:J9"/>
    <mergeCell ref="D41:G41"/>
    <mergeCell ref="H41:J41"/>
    <mergeCell ref="D42:G42"/>
    <mergeCell ref="H42:J42"/>
    <mergeCell ref="D46:J46"/>
  </mergeCells>
  <pageMargins left="0.55000000000000004" right="0.15" top="0.48" bottom="0.5" header="0.5" footer="0.5"/>
  <pageSetup paperSize="9" scale="74" firstPageNumber="2" fitToHeight="0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E70"/>
  <sheetViews>
    <sheetView topLeftCell="A12" zoomScaleNormal="100" zoomScaleSheetLayoutView="80" workbookViewId="0">
      <selection activeCell="L12" sqref="L12"/>
    </sheetView>
  </sheetViews>
  <sheetFormatPr defaultColWidth="9.453125" defaultRowHeight="22.5" customHeight="1"/>
  <cols>
    <col min="1" max="1" width="70.453125" style="14" customWidth="1"/>
    <col min="2" max="2" width="6.54296875" style="13" customWidth="1"/>
    <col min="3" max="3" width="1.1796875" style="13" customWidth="1"/>
    <col min="4" max="4" width="19.453125" style="9" bestFit="1" customWidth="1"/>
    <col min="5" max="5" width="1" style="8" customWidth="1"/>
    <col min="6" max="6" width="18.1796875" style="9" bestFit="1" customWidth="1"/>
    <col min="7" max="7" width="1.1796875" style="8" customWidth="1"/>
    <col min="8" max="8" width="18.54296875" style="8" bestFit="1" customWidth="1"/>
    <col min="9" max="9" width="1.26953125" style="8" customWidth="1"/>
    <col min="10" max="10" width="17.54296875" style="8" bestFit="1" customWidth="1"/>
    <col min="11" max="11" width="15.54296875" style="10" customWidth="1"/>
    <col min="12" max="12" width="10.453125" style="15" bestFit="1" customWidth="1"/>
    <col min="13" max="13" width="1.453125" style="15" customWidth="1"/>
    <col min="14" max="14" width="10" style="15" customWidth="1"/>
    <col min="15" max="15" width="5.54296875" style="15" customWidth="1"/>
    <col min="16" max="16384" width="9.453125" style="15"/>
  </cols>
  <sheetData>
    <row r="1" spans="1:31" s="26" customFormat="1" ht="22.5" customHeight="1">
      <c r="A1" s="3" t="s">
        <v>77</v>
      </c>
      <c r="B1" s="21"/>
      <c r="C1" s="21"/>
      <c r="D1" s="23"/>
      <c r="E1" s="24"/>
      <c r="F1" s="23"/>
      <c r="G1" s="24"/>
      <c r="H1" s="25"/>
      <c r="I1" s="24"/>
      <c r="J1" s="25"/>
      <c r="K1" s="22"/>
      <c r="L1" s="24"/>
      <c r="M1" s="22"/>
      <c r="N1" s="24"/>
      <c r="O1" s="22"/>
      <c r="P1" s="24"/>
      <c r="Q1" s="22"/>
      <c r="R1" s="24"/>
      <c r="S1" s="22"/>
      <c r="T1" s="22"/>
      <c r="U1" s="24"/>
    </row>
    <row r="2" spans="1:31" s="16" customFormat="1" ht="22.5" customHeight="1">
      <c r="A2" s="40" t="s">
        <v>78</v>
      </c>
      <c r="B2" s="21"/>
      <c r="C2" s="21"/>
      <c r="D2" s="27"/>
      <c r="E2" s="24"/>
      <c r="F2" s="27"/>
      <c r="G2" s="24"/>
      <c r="H2" s="24"/>
      <c r="I2" s="24"/>
      <c r="J2" s="24"/>
      <c r="K2" s="30"/>
    </row>
    <row r="3" spans="1:31" ht="22.5" customHeight="1">
      <c r="A3" s="41"/>
      <c r="B3" s="21"/>
      <c r="C3" s="21"/>
      <c r="D3" s="27"/>
      <c r="E3" s="24"/>
      <c r="F3" s="27"/>
      <c r="G3" s="24"/>
      <c r="H3" s="24"/>
      <c r="I3" s="24"/>
      <c r="J3" s="24"/>
      <c r="K3" s="11"/>
    </row>
    <row r="4" spans="1:31" ht="22.5" customHeight="1">
      <c r="A4" s="41" t="s">
        <v>79</v>
      </c>
      <c r="B4" s="21"/>
      <c r="C4" s="21"/>
      <c r="D4" s="221" t="s">
        <v>2</v>
      </c>
      <c r="E4" s="221"/>
      <c r="F4" s="221"/>
      <c r="G4" s="42"/>
      <c r="H4" s="222" t="s">
        <v>3</v>
      </c>
      <c r="I4" s="222"/>
      <c r="J4" s="222"/>
      <c r="K4" s="11"/>
    </row>
    <row r="5" spans="1:31" ht="22.5" customHeight="1">
      <c r="A5" s="41"/>
      <c r="B5" s="21"/>
      <c r="C5" s="21"/>
      <c r="D5" s="221" t="s">
        <v>4</v>
      </c>
      <c r="E5" s="221"/>
      <c r="F5" s="221"/>
      <c r="G5" s="27"/>
      <c r="H5" s="221" t="s">
        <v>4</v>
      </c>
      <c r="I5" s="221"/>
      <c r="J5" s="221"/>
      <c r="K5" s="11"/>
    </row>
    <row r="6" spans="1:31" ht="22.5" customHeight="1">
      <c r="A6" s="41"/>
      <c r="B6" s="21"/>
      <c r="C6" s="21"/>
      <c r="D6" s="219" t="s">
        <v>80</v>
      </c>
      <c r="E6" s="219"/>
      <c r="F6" s="219"/>
      <c r="G6" s="27"/>
      <c r="H6" s="219" t="s">
        <v>80</v>
      </c>
      <c r="I6" s="219"/>
      <c r="J6" s="219"/>
      <c r="K6" s="11"/>
    </row>
    <row r="7" spans="1:31" ht="22.5" customHeight="1">
      <c r="A7" s="41"/>
      <c r="B7" s="21"/>
      <c r="C7" s="21"/>
      <c r="D7" s="219" t="s">
        <v>5</v>
      </c>
      <c r="E7" s="219"/>
      <c r="F7" s="219"/>
      <c r="G7" s="27"/>
      <c r="H7" s="219" t="s">
        <v>5</v>
      </c>
      <c r="I7" s="219"/>
      <c r="J7" s="219"/>
      <c r="K7" s="11"/>
    </row>
    <row r="8" spans="1:31" ht="22.5" customHeight="1">
      <c r="A8" s="41"/>
      <c r="B8" s="21"/>
      <c r="C8" s="21"/>
      <c r="D8" s="43" t="s">
        <v>9</v>
      </c>
      <c r="E8" s="44"/>
      <c r="F8" s="43" t="s">
        <v>10</v>
      </c>
      <c r="G8" s="44"/>
      <c r="H8" s="43" t="s">
        <v>9</v>
      </c>
      <c r="I8" s="44"/>
      <c r="J8" s="43" t="s">
        <v>10</v>
      </c>
      <c r="K8" s="11"/>
      <c r="L8" s="204"/>
      <c r="M8" s="204"/>
      <c r="N8" s="204"/>
      <c r="O8" s="204"/>
      <c r="P8" s="204"/>
      <c r="Q8" s="206"/>
    </row>
    <row r="9" spans="1:31" ht="22.5" customHeight="1">
      <c r="A9" s="45"/>
      <c r="B9" s="21"/>
      <c r="C9" s="21"/>
      <c r="D9" s="220" t="s">
        <v>12</v>
      </c>
      <c r="E9" s="220"/>
      <c r="F9" s="220"/>
      <c r="G9" s="220"/>
      <c r="H9" s="220"/>
      <c r="I9" s="220"/>
      <c r="J9" s="220"/>
      <c r="K9" s="11"/>
      <c r="L9" s="204"/>
      <c r="M9" s="204"/>
      <c r="N9" s="204"/>
      <c r="O9" s="204"/>
      <c r="P9" s="204"/>
      <c r="Q9" s="206"/>
    </row>
    <row r="10" spans="1:31" customFormat="1" ht="22.5" customHeight="1">
      <c r="A10" s="46" t="s">
        <v>81</v>
      </c>
      <c r="B10" s="47"/>
      <c r="C10" s="47"/>
      <c r="D10" s="48"/>
      <c r="E10" s="39"/>
      <c r="F10" s="48"/>
      <c r="G10" s="39"/>
      <c r="H10" s="39"/>
      <c r="I10" s="39"/>
      <c r="J10" s="39"/>
      <c r="L10" s="204"/>
      <c r="M10" s="204"/>
      <c r="N10" s="204"/>
      <c r="O10" s="204"/>
      <c r="P10" s="204"/>
      <c r="Q10" s="206"/>
      <c r="AE10" s="15"/>
    </row>
    <row r="11" spans="1:31" customFormat="1" ht="21.5">
      <c r="A11" s="39" t="s">
        <v>82</v>
      </c>
      <c r="B11" s="47"/>
      <c r="C11" s="47"/>
      <c r="D11" s="48">
        <v>1289668</v>
      </c>
      <c r="E11" s="49"/>
      <c r="F11" s="48">
        <v>2491858</v>
      </c>
      <c r="G11" s="49"/>
      <c r="H11" s="48">
        <v>742414</v>
      </c>
      <c r="I11" s="49"/>
      <c r="J11" s="48">
        <v>1668439</v>
      </c>
      <c r="L11" s="205"/>
      <c r="M11" s="205"/>
      <c r="N11" s="206"/>
      <c r="O11" s="204"/>
      <c r="P11" s="206"/>
      <c r="Q11" s="206"/>
    </row>
    <row r="12" spans="1:31" customFormat="1" ht="22.5" customHeight="1">
      <c r="A12" s="50" t="s">
        <v>83</v>
      </c>
      <c r="B12" s="47"/>
      <c r="C12" s="47"/>
      <c r="D12" s="48">
        <v>11429</v>
      </c>
      <c r="E12" s="49"/>
      <c r="F12" s="48">
        <v>7321</v>
      </c>
      <c r="G12" s="49"/>
      <c r="H12" s="48">
        <v>66422</v>
      </c>
      <c r="I12" s="49"/>
      <c r="J12" s="48">
        <v>83974</v>
      </c>
      <c r="L12" s="205"/>
      <c r="M12" s="205"/>
      <c r="N12" s="206"/>
      <c r="O12" s="204"/>
      <c r="P12" s="206"/>
      <c r="Q12" s="206"/>
    </row>
    <row r="13" spans="1:31" customFormat="1" ht="22.5" customHeight="1">
      <c r="A13" s="51" t="s">
        <v>84</v>
      </c>
      <c r="B13" s="47"/>
      <c r="C13" s="47"/>
      <c r="D13" s="179">
        <f>SUM(D11:D12)</f>
        <v>1301097</v>
      </c>
      <c r="E13" s="53"/>
      <c r="F13" s="52">
        <v>2499179</v>
      </c>
      <c r="G13" s="49"/>
      <c r="H13" s="179">
        <f>SUM(H11:H12)</f>
        <v>808836</v>
      </c>
      <c r="I13" s="49"/>
      <c r="J13" s="52">
        <v>1752413</v>
      </c>
      <c r="L13" s="205"/>
      <c r="M13" s="205"/>
      <c r="N13" s="206"/>
      <c r="O13" s="204"/>
      <c r="P13" s="206"/>
      <c r="Q13" s="206"/>
    </row>
    <row r="14" spans="1:31" ht="22.5" customHeight="1">
      <c r="A14" s="41"/>
      <c r="B14" s="21"/>
      <c r="C14" s="21"/>
      <c r="D14" s="54"/>
      <c r="E14" s="142"/>
      <c r="F14" s="54"/>
      <c r="G14" s="49"/>
      <c r="H14" s="54"/>
      <c r="I14" s="49"/>
      <c r="J14" s="54"/>
      <c r="K14" s="11"/>
      <c r="L14" s="205"/>
      <c r="M14" s="205"/>
      <c r="N14" s="206"/>
      <c r="O14" s="204"/>
      <c r="P14" s="206"/>
      <c r="Q14" s="206"/>
    </row>
    <row r="15" spans="1:31" customFormat="1" ht="22.5" customHeight="1">
      <c r="A15" s="55" t="s">
        <v>85</v>
      </c>
      <c r="B15" s="47"/>
      <c r="C15" s="47"/>
      <c r="D15" s="39"/>
      <c r="E15" s="39"/>
      <c r="F15" s="39"/>
      <c r="G15" s="39"/>
      <c r="H15" s="39"/>
      <c r="I15" s="49"/>
      <c r="J15" s="39"/>
      <c r="L15" s="205"/>
      <c r="M15" s="205"/>
      <c r="N15" s="206"/>
      <c r="O15" s="204"/>
      <c r="P15" s="206"/>
      <c r="Q15" s="206"/>
    </row>
    <row r="16" spans="1:31" customFormat="1" ht="22.5" customHeight="1">
      <c r="A16" s="39" t="s">
        <v>86</v>
      </c>
      <c r="B16" s="47"/>
      <c r="C16" s="47"/>
      <c r="D16" s="48">
        <v>-1261286</v>
      </c>
      <c r="E16" s="49"/>
      <c r="F16" s="48">
        <v>-2125519</v>
      </c>
      <c r="G16" s="49"/>
      <c r="H16" s="48">
        <v>-685898</v>
      </c>
      <c r="I16" s="49"/>
      <c r="J16" s="48">
        <v>-1411726</v>
      </c>
      <c r="L16" s="205"/>
      <c r="M16" s="205"/>
      <c r="N16" s="206"/>
      <c r="O16" s="204"/>
      <c r="P16" s="206"/>
      <c r="Q16" s="206"/>
    </row>
    <row r="17" spans="1:17" customFormat="1" ht="22.5" customHeight="1">
      <c r="A17" s="57" t="s">
        <v>87</v>
      </c>
      <c r="B17" s="47"/>
      <c r="C17" s="47"/>
      <c r="D17" s="48">
        <v>-44914</v>
      </c>
      <c r="E17" s="49"/>
      <c r="F17" s="48">
        <v>-60878</v>
      </c>
      <c r="G17" s="49"/>
      <c r="H17" s="48">
        <v>-30297</v>
      </c>
      <c r="I17" s="49"/>
      <c r="J17" s="48">
        <v>-47500</v>
      </c>
      <c r="L17" s="205"/>
      <c r="M17" s="205"/>
      <c r="N17" s="206"/>
      <c r="O17" s="204"/>
      <c r="P17" s="206"/>
      <c r="Q17" s="206"/>
    </row>
    <row r="18" spans="1:17" customFormat="1" ht="22.5" customHeight="1">
      <c r="A18" s="57" t="s">
        <v>88</v>
      </c>
      <c r="B18" s="47"/>
      <c r="C18" s="47"/>
      <c r="D18" s="48">
        <v>-79051</v>
      </c>
      <c r="E18" s="49"/>
      <c r="F18" s="48">
        <v>-118838</v>
      </c>
      <c r="G18" s="49"/>
      <c r="H18" s="48">
        <v>-36211</v>
      </c>
      <c r="I18" s="49"/>
      <c r="J18" s="48">
        <v>-101532</v>
      </c>
      <c r="L18" s="205"/>
      <c r="M18" s="205"/>
      <c r="N18" s="206"/>
      <c r="O18" s="204"/>
      <c r="P18" s="206"/>
      <c r="Q18" s="206"/>
    </row>
    <row r="19" spans="1:17" customFormat="1" ht="22.5" customHeight="1">
      <c r="A19" s="51" t="s">
        <v>89</v>
      </c>
      <c r="B19" s="47"/>
      <c r="C19" s="47"/>
      <c r="D19" s="179">
        <f>SUM(D16:D18)</f>
        <v>-1385251</v>
      </c>
      <c r="E19" s="53"/>
      <c r="F19" s="179">
        <v>-2305235</v>
      </c>
      <c r="G19" s="53"/>
      <c r="H19" s="179">
        <f>SUM(H16:H18)</f>
        <v>-752406</v>
      </c>
      <c r="I19" s="53"/>
      <c r="J19" s="179">
        <v>-1560758</v>
      </c>
      <c r="L19" s="205"/>
      <c r="M19" s="205"/>
      <c r="N19" s="206"/>
      <c r="O19" s="204"/>
      <c r="P19" s="206"/>
      <c r="Q19" s="206"/>
    </row>
    <row r="20" spans="1:17" s="2" customFormat="1" ht="22.5" customHeight="1">
      <c r="A20" s="3"/>
      <c r="B20" s="58"/>
      <c r="C20" s="58"/>
      <c r="D20" s="59"/>
      <c r="E20" s="59"/>
      <c r="F20" s="59"/>
      <c r="G20" s="59"/>
      <c r="H20" s="59"/>
      <c r="I20" s="59"/>
      <c r="J20" s="59"/>
      <c r="K20" s="19"/>
      <c r="L20" s="205"/>
      <c r="M20" s="205"/>
      <c r="N20" s="206"/>
      <c r="O20" s="204"/>
      <c r="P20" s="206"/>
      <c r="Q20" s="206"/>
    </row>
    <row r="21" spans="1:17" customFormat="1" ht="22.5" customHeight="1">
      <c r="A21" s="121" t="s">
        <v>90</v>
      </c>
      <c r="B21" s="47"/>
      <c r="C21" s="47"/>
      <c r="D21" s="123">
        <f>SUM(D13,D19)</f>
        <v>-84154</v>
      </c>
      <c r="E21" s="53"/>
      <c r="F21" s="123">
        <v>193944</v>
      </c>
      <c r="G21" s="53"/>
      <c r="H21" s="123">
        <f>SUM(H13,H19)</f>
        <v>56430</v>
      </c>
      <c r="I21" s="123"/>
      <c r="J21" s="123">
        <v>191655</v>
      </c>
      <c r="L21" s="205"/>
      <c r="M21" s="205"/>
      <c r="N21" s="206"/>
      <c r="O21" s="204"/>
      <c r="P21" s="206"/>
      <c r="Q21" s="206"/>
    </row>
    <row r="22" spans="1:17" customFormat="1" ht="22.5" customHeight="1">
      <c r="A22" s="122" t="s">
        <v>91</v>
      </c>
      <c r="B22" s="47"/>
      <c r="C22" s="47"/>
      <c r="D22" s="48">
        <v>-44932</v>
      </c>
      <c r="E22" s="49"/>
      <c r="F22" s="48">
        <v>-36344</v>
      </c>
      <c r="G22" s="49"/>
      <c r="H22" s="48">
        <v>-32627</v>
      </c>
      <c r="I22" s="49"/>
      <c r="J22" s="48">
        <v>-29864</v>
      </c>
      <c r="L22" s="205"/>
      <c r="M22" s="205"/>
      <c r="N22" s="206"/>
      <c r="O22" s="204"/>
      <c r="P22" s="206"/>
      <c r="Q22" s="206"/>
    </row>
    <row r="23" spans="1:17" customFormat="1" ht="22.5" customHeight="1">
      <c r="A23" s="122" t="s">
        <v>92</v>
      </c>
      <c r="B23" s="47"/>
      <c r="C23" s="47"/>
      <c r="D23" s="124">
        <v>88</v>
      </c>
      <c r="E23" s="39"/>
      <c r="F23" s="124">
        <v>457</v>
      </c>
      <c r="G23" s="39"/>
      <c r="H23" s="124">
        <v>0</v>
      </c>
      <c r="I23" s="39"/>
      <c r="J23" s="124">
        <v>0</v>
      </c>
      <c r="L23" s="205"/>
      <c r="M23" s="205"/>
      <c r="N23" s="206"/>
      <c r="O23" s="204"/>
      <c r="P23" s="206"/>
      <c r="Q23" s="206"/>
    </row>
    <row r="24" spans="1:17" customFormat="1" ht="22.5" customHeight="1">
      <c r="A24" s="120" t="s">
        <v>93</v>
      </c>
      <c r="B24" s="47"/>
      <c r="C24" s="47"/>
      <c r="D24" s="59">
        <f>SUM(D21:D23)</f>
        <v>-128998</v>
      </c>
      <c r="E24" s="53"/>
      <c r="F24" s="59">
        <v>158057</v>
      </c>
      <c r="G24" s="53"/>
      <c r="H24" s="59">
        <f>SUM(H21:H23)</f>
        <v>23803</v>
      </c>
      <c r="I24" s="53"/>
      <c r="J24" s="59">
        <v>161791</v>
      </c>
      <c r="L24" s="205"/>
      <c r="M24" s="205"/>
      <c r="N24" s="206"/>
      <c r="O24" s="204"/>
      <c r="P24" s="206"/>
      <c r="Q24" s="206"/>
    </row>
    <row r="25" spans="1:17" customFormat="1" ht="22.5" customHeight="1">
      <c r="A25" s="122" t="s">
        <v>94</v>
      </c>
      <c r="B25" s="47"/>
      <c r="C25" s="47"/>
      <c r="D25" s="124">
        <v>6978</v>
      </c>
      <c r="E25" s="39"/>
      <c r="F25" s="124">
        <v>-33743</v>
      </c>
      <c r="G25" s="39"/>
      <c r="H25" s="124">
        <v>3948</v>
      </c>
      <c r="I25" s="39"/>
      <c r="J25" s="124">
        <v>-23680</v>
      </c>
      <c r="L25" s="205"/>
      <c r="M25" s="205"/>
      <c r="N25" s="206"/>
      <c r="O25" s="204"/>
      <c r="P25" s="206"/>
      <c r="Q25" s="206"/>
    </row>
    <row r="26" spans="1:17" customFormat="1" ht="22.5" customHeight="1" thickBot="1">
      <c r="A26" s="120" t="s">
        <v>95</v>
      </c>
      <c r="B26" s="47"/>
      <c r="C26" s="47"/>
      <c r="D26" s="61">
        <f>+D24+D25</f>
        <v>-122020</v>
      </c>
      <c r="E26" s="53"/>
      <c r="F26" s="61">
        <v>124314</v>
      </c>
      <c r="G26" s="53"/>
      <c r="H26" s="61">
        <f>+H24+H25</f>
        <v>27751</v>
      </c>
      <c r="I26" s="53"/>
      <c r="J26" s="61">
        <v>138111</v>
      </c>
      <c r="L26" s="205"/>
      <c r="M26" s="205"/>
      <c r="N26" s="206"/>
      <c r="O26" s="204"/>
      <c r="P26" s="206"/>
      <c r="Q26" s="206"/>
    </row>
    <row r="27" spans="1:17" customFormat="1" ht="22.5" customHeight="1" thickTop="1">
      <c r="A27" s="3"/>
      <c r="B27" s="58"/>
      <c r="C27" s="58"/>
      <c r="D27" s="40"/>
      <c r="E27" s="59"/>
      <c r="F27" s="40"/>
      <c r="G27" s="59"/>
      <c r="H27" s="59"/>
      <c r="I27" s="59"/>
      <c r="J27" s="59"/>
      <c r="L27" s="205"/>
      <c r="M27" s="205"/>
      <c r="N27" s="206"/>
      <c r="O27" s="204"/>
      <c r="P27" s="206"/>
      <c r="Q27" s="206"/>
    </row>
    <row r="28" spans="1:17" customFormat="1" ht="22.5" customHeight="1">
      <c r="A28" s="53" t="s">
        <v>96</v>
      </c>
      <c r="B28" s="47"/>
      <c r="C28" s="47"/>
      <c r="D28" s="60"/>
      <c r="E28" s="53"/>
      <c r="F28" s="60"/>
      <c r="G28" s="53"/>
      <c r="H28" s="60"/>
      <c r="I28" s="53"/>
      <c r="J28" s="60"/>
      <c r="L28" s="205"/>
      <c r="M28" s="205"/>
      <c r="N28" s="206"/>
      <c r="O28" s="204"/>
      <c r="P28" s="206"/>
      <c r="Q28" s="206"/>
    </row>
    <row r="29" spans="1:17" customFormat="1" ht="22.5" customHeight="1">
      <c r="A29" s="62" t="s">
        <v>97</v>
      </c>
      <c r="B29" s="47"/>
      <c r="C29" s="47"/>
      <c r="D29" s="60"/>
      <c r="E29" s="53"/>
      <c r="F29" s="60"/>
      <c r="G29" s="53"/>
      <c r="H29" s="60"/>
      <c r="I29" s="53"/>
      <c r="J29" s="60"/>
      <c r="K29" s="39"/>
      <c r="L29" s="205"/>
      <c r="M29" s="205"/>
      <c r="N29" s="206"/>
      <c r="O29" s="204"/>
      <c r="P29" s="206"/>
      <c r="Q29" s="206"/>
    </row>
    <row r="30" spans="1:17" customFormat="1" ht="22.5" customHeight="1">
      <c r="A30" s="39" t="s">
        <v>98</v>
      </c>
      <c r="B30" s="47"/>
      <c r="C30" s="47"/>
      <c r="D30" s="180">
        <v>-2824</v>
      </c>
      <c r="E30" s="49"/>
      <c r="F30" s="180">
        <v>-2454</v>
      </c>
      <c r="G30" s="49"/>
      <c r="H30" s="181">
        <v>0</v>
      </c>
      <c r="I30" s="56"/>
      <c r="J30" s="181">
        <v>0</v>
      </c>
      <c r="K30" s="39"/>
      <c r="L30" s="205"/>
      <c r="M30" s="205"/>
      <c r="N30" s="206"/>
      <c r="O30" s="204"/>
      <c r="P30" s="206"/>
      <c r="Q30" s="206"/>
    </row>
    <row r="31" spans="1:17" customFormat="1" ht="22.5" customHeight="1">
      <c r="A31" s="53" t="s">
        <v>99</v>
      </c>
      <c r="B31" s="47"/>
      <c r="C31" s="47"/>
      <c r="D31" s="182">
        <f>SUM(D30:D30)</f>
        <v>-2824</v>
      </c>
      <c r="E31" s="63"/>
      <c r="F31" s="182">
        <v>-2454</v>
      </c>
      <c r="G31" s="63"/>
      <c r="H31" s="128">
        <f>SUM(H30:H30)</f>
        <v>0</v>
      </c>
      <c r="I31" s="64"/>
      <c r="J31" s="128">
        <v>0</v>
      </c>
      <c r="K31" s="39"/>
      <c r="L31" s="205"/>
      <c r="M31" s="205"/>
      <c r="N31" s="206"/>
      <c r="O31" s="204"/>
      <c r="P31" s="206"/>
      <c r="Q31" s="206"/>
    </row>
    <row r="32" spans="1:17" s="2" customFormat="1" ht="22.5" customHeight="1">
      <c r="A32" s="40" t="s">
        <v>100</v>
      </c>
      <c r="K32" s="107"/>
      <c r="L32" s="205"/>
      <c r="M32" s="205"/>
      <c r="N32" s="206"/>
      <c r="O32" s="204"/>
      <c r="P32" s="206"/>
      <c r="Q32" s="206"/>
    </row>
    <row r="33" spans="1:17" s="2" customFormat="1" ht="22.5" customHeight="1">
      <c r="A33" s="40" t="s">
        <v>101</v>
      </c>
      <c r="D33" s="115">
        <f>+D31</f>
        <v>-2824</v>
      </c>
      <c r="E33" s="107"/>
      <c r="F33" s="115">
        <v>-2454</v>
      </c>
      <c r="G33" s="107"/>
      <c r="H33" s="127">
        <f>+H31</f>
        <v>0</v>
      </c>
      <c r="I33" s="107"/>
      <c r="J33" s="127">
        <v>0</v>
      </c>
      <c r="K33" s="107"/>
      <c r="L33" s="205"/>
      <c r="M33" s="205"/>
      <c r="N33" s="206"/>
      <c r="O33" s="204"/>
      <c r="P33" s="206"/>
      <c r="Q33" s="206"/>
    </row>
    <row r="34" spans="1:17" s="2" customFormat="1" ht="22.5" customHeight="1" thickBot="1">
      <c r="A34" s="40" t="s">
        <v>102</v>
      </c>
      <c r="D34" s="113">
        <f>SUM(D26,D33)</f>
        <v>-124844</v>
      </c>
      <c r="E34" s="107"/>
      <c r="F34" s="113">
        <v>121860</v>
      </c>
      <c r="G34" s="107"/>
      <c r="H34" s="113">
        <f>SUM(H26,H33)</f>
        <v>27751</v>
      </c>
      <c r="I34" s="107"/>
      <c r="J34" s="113">
        <v>138111</v>
      </c>
      <c r="K34" s="107"/>
      <c r="L34" s="205"/>
      <c r="M34" s="205"/>
      <c r="N34" s="206"/>
      <c r="O34" s="204"/>
      <c r="P34" s="206"/>
      <c r="Q34" s="206"/>
    </row>
    <row r="35" spans="1:17" s="2" customFormat="1" ht="22.5" customHeight="1" thickTop="1">
      <c r="A35" s="40"/>
      <c r="D35" s="107"/>
      <c r="E35" s="107"/>
      <c r="F35" s="107"/>
      <c r="G35" s="107"/>
      <c r="H35" s="107"/>
      <c r="I35" s="107"/>
      <c r="J35" s="107"/>
      <c r="K35" s="107"/>
      <c r="L35" s="205"/>
      <c r="M35" s="205"/>
      <c r="N35" s="206"/>
      <c r="O35" s="204"/>
      <c r="P35" s="206"/>
      <c r="Q35" s="206"/>
    </row>
    <row r="36" spans="1:17" s="2" customFormat="1" ht="22.5" customHeight="1">
      <c r="A36" s="53" t="s">
        <v>103</v>
      </c>
      <c r="D36" s="107"/>
      <c r="E36" s="107"/>
      <c r="F36" s="107"/>
      <c r="G36" s="107"/>
      <c r="H36" s="107"/>
      <c r="I36" s="107"/>
      <c r="J36" s="107"/>
      <c r="K36" s="107"/>
      <c r="L36" s="205"/>
      <c r="M36" s="205"/>
      <c r="N36" s="206"/>
      <c r="O36" s="204"/>
      <c r="P36" s="206"/>
      <c r="Q36" s="206"/>
    </row>
    <row r="37" spans="1:17" customFormat="1" ht="22.5" customHeight="1">
      <c r="A37" s="39" t="s">
        <v>104</v>
      </c>
      <c r="D37" s="48">
        <v>-99032</v>
      </c>
      <c r="E37" s="48"/>
      <c r="F37" s="48">
        <v>135480</v>
      </c>
      <c r="G37" s="48"/>
      <c r="H37" s="48">
        <v>27751</v>
      </c>
      <c r="I37" s="48"/>
      <c r="J37" s="48">
        <v>138111</v>
      </c>
      <c r="K37" s="39"/>
      <c r="L37" s="205"/>
      <c r="M37" s="205"/>
      <c r="N37" s="206"/>
      <c r="O37" s="204"/>
      <c r="P37" s="206"/>
      <c r="Q37" s="206"/>
    </row>
    <row r="38" spans="1:17" customFormat="1" ht="22.5" customHeight="1">
      <c r="A38" s="39" t="s">
        <v>105</v>
      </c>
      <c r="D38" s="48">
        <v>-22988</v>
      </c>
      <c r="E38" s="48"/>
      <c r="F38" s="48">
        <v>-11166</v>
      </c>
      <c r="G38" s="48"/>
      <c r="H38" s="126">
        <v>0</v>
      </c>
      <c r="I38" s="48"/>
      <c r="J38" s="126">
        <v>0</v>
      </c>
      <c r="K38" s="39"/>
      <c r="L38" s="205"/>
      <c r="M38" s="205"/>
      <c r="N38" s="206"/>
      <c r="O38" s="204"/>
      <c r="P38" s="206"/>
      <c r="Q38" s="206"/>
    </row>
    <row r="39" spans="1:17" ht="22.5" customHeight="1" thickBot="1">
      <c r="A39" s="3" t="s">
        <v>95</v>
      </c>
      <c r="D39" s="108">
        <f>SUM(D37:D38)</f>
        <v>-122020</v>
      </c>
      <c r="E39" s="106"/>
      <c r="F39" s="108">
        <v>124314</v>
      </c>
      <c r="G39" s="106"/>
      <c r="H39" s="108">
        <f>SUM(H37:H38)</f>
        <v>27751</v>
      </c>
      <c r="I39" s="106"/>
      <c r="J39" s="108">
        <v>138111</v>
      </c>
      <c r="K39" s="109"/>
      <c r="L39" s="205"/>
      <c r="M39" s="205"/>
      <c r="N39" s="206"/>
      <c r="O39" s="204"/>
      <c r="P39" s="206"/>
      <c r="Q39" s="206"/>
    </row>
    <row r="40" spans="1:17" ht="22.5" customHeight="1" thickTop="1">
      <c r="A40" s="53"/>
      <c r="D40" s="106"/>
      <c r="E40" s="110"/>
      <c r="F40" s="106"/>
      <c r="G40" s="110"/>
      <c r="H40" s="111"/>
      <c r="I40" s="110"/>
      <c r="J40" s="111"/>
      <c r="K40" s="109"/>
      <c r="L40" s="205"/>
      <c r="M40" s="205"/>
      <c r="N40" s="206"/>
      <c r="O40" s="204"/>
      <c r="P40" s="206"/>
      <c r="Q40" s="206"/>
    </row>
    <row r="41" spans="1:17" ht="22.5" customHeight="1">
      <c r="A41" s="3" t="s">
        <v>106</v>
      </c>
      <c r="D41" s="106"/>
      <c r="E41" s="110"/>
      <c r="F41" s="106"/>
      <c r="G41" s="110"/>
      <c r="H41" s="111"/>
      <c r="I41" s="110"/>
      <c r="J41" s="111"/>
      <c r="K41" s="109"/>
      <c r="L41" s="205"/>
      <c r="M41" s="205"/>
      <c r="N41" s="206"/>
      <c r="O41" s="204"/>
      <c r="P41" s="206"/>
      <c r="Q41" s="206"/>
    </row>
    <row r="42" spans="1:17" ht="22.5" customHeight="1">
      <c r="A42" s="41" t="s">
        <v>107</v>
      </c>
      <c r="D42" s="106">
        <v>-101094</v>
      </c>
      <c r="E42" s="106"/>
      <c r="F42" s="106">
        <v>134001</v>
      </c>
      <c r="G42" s="106"/>
      <c r="H42" s="106">
        <v>27751</v>
      </c>
      <c r="I42" s="106"/>
      <c r="J42" s="106">
        <v>138111</v>
      </c>
      <c r="K42" s="109"/>
      <c r="L42" s="205"/>
      <c r="M42" s="205"/>
      <c r="N42" s="206"/>
      <c r="O42" s="204"/>
      <c r="P42" s="206"/>
      <c r="Q42" s="206"/>
    </row>
    <row r="43" spans="1:17" ht="22.5" customHeight="1">
      <c r="A43" s="41" t="s">
        <v>108</v>
      </c>
      <c r="D43" s="106">
        <v>-23750</v>
      </c>
      <c r="E43" s="110"/>
      <c r="F43" s="106">
        <v>-12141</v>
      </c>
      <c r="G43" s="110"/>
      <c r="H43" s="126">
        <v>0</v>
      </c>
      <c r="I43" s="48"/>
      <c r="J43" s="126">
        <v>0</v>
      </c>
      <c r="K43" s="109"/>
      <c r="L43" s="205"/>
      <c r="M43" s="205"/>
      <c r="N43" s="206"/>
      <c r="O43" s="204"/>
      <c r="P43" s="206"/>
      <c r="Q43" s="206"/>
    </row>
    <row r="44" spans="1:17" ht="22.5" customHeight="1" thickBot="1">
      <c r="A44" s="3" t="s">
        <v>109</v>
      </c>
      <c r="D44" s="108">
        <f>SUM(D42:D43)</f>
        <v>-124844</v>
      </c>
      <c r="E44" s="106"/>
      <c r="F44" s="108">
        <v>121860</v>
      </c>
      <c r="G44" s="106"/>
      <c r="H44" s="108">
        <f t="shared" ref="H44" si="0">SUM(H42:H43)</f>
        <v>27751</v>
      </c>
      <c r="I44" s="106"/>
      <c r="J44" s="108">
        <v>138111</v>
      </c>
      <c r="K44" s="109"/>
      <c r="L44" s="205"/>
      <c r="M44" s="205"/>
      <c r="N44" s="206"/>
      <c r="O44" s="204"/>
      <c r="P44" s="206"/>
      <c r="Q44" s="206"/>
    </row>
    <row r="45" spans="1:17" ht="22.5" customHeight="1" thickTop="1">
      <c r="A45" s="3"/>
      <c r="D45" s="106"/>
      <c r="E45" s="110"/>
      <c r="F45" s="106"/>
      <c r="G45" s="110"/>
      <c r="H45" s="111"/>
      <c r="I45" s="110"/>
      <c r="J45" s="111"/>
      <c r="K45" s="109"/>
      <c r="L45" s="205"/>
      <c r="M45" s="205"/>
      <c r="N45" s="206"/>
      <c r="O45" s="204"/>
      <c r="P45" s="206"/>
      <c r="Q45" s="206"/>
    </row>
    <row r="46" spans="1:17" ht="22.5" customHeight="1">
      <c r="A46" s="51" t="s">
        <v>110</v>
      </c>
      <c r="B46" s="21"/>
      <c r="D46" s="106"/>
      <c r="E46" s="110"/>
      <c r="F46" s="106"/>
      <c r="G46" s="110"/>
      <c r="H46" s="111"/>
      <c r="I46" s="110"/>
      <c r="J46" s="111"/>
      <c r="K46" s="109"/>
      <c r="L46" s="205"/>
      <c r="M46" s="205"/>
      <c r="N46" s="206"/>
      <c r="O46" s="204"/>
      <c r="P46" s="206"/>
      <c r="Q46" s="206"/>
    </row>
    <row r="47" spans="1:17" ht="22.5" customHeight="1" thickBot="1">
      <c r="A47" s="57" t="s">
        <v>111</v>
      </c>
      <c r="D47" s="114">
        <f>+D37/817775</f>
        <v>-0.12109932438629208</v>
      </c>
      <c r="E47" s="112"/>
      <c r="F47" s="215">
        <v>0.17</v>
      </c>
      <c r="G47" s="112"/>
      <c r="H47" s="215">
        <f>+H37/817775</f>
        <v>3.3934762006664426E-2</v>
      </c>
      <c r="I47" s="112"/>
      <c r="J47" s="215">
        <v>0.17</v>
      </c>
      <c r="K47" s="109"/>
    </row>
    <row r="48" spans="1:17" ht="22.5" customHeight="1" thickTop="1">
      <c r="A48" s="2"/>
      <c r="D48" s="106"/>
      <c r="E48" s="110"/>
      <c r="F48" s="106"/>
      <c r="G48" s="110"/>
      <c r="H48" s="111"/>
      <c r="I48" s="110"/>
      <c r="J48" s="111"/>
      <c r="K48" s="109"/>
    </row>
    <row r="49" spans="1:11" ht="22.5" customHeight="1">
      <c r="A49"/>
      <c r="D49" s="106"/>
      <c r="E49" s="110"/>
      <c r="F49" s="106"/>
      <c r="G49" s="110"/>
      <c r="H49" s="111"/>
      <c r="I49" s="110"/>
      <c r="J49" s="111"/>
      <c r="K49" s="109"/>
    </row>
    <row r="50" spans="1:11" ht="22.5" customHeight="1">
      <c r="A50"/>
      <c r="D50" s="106"/>
      <c r="E50" s="110"/>
      <c r="F50" s="106"/>
      <c r="G50" s="110"/>
      <c r="H50" s="111"/>
      <c r="I50" s="110"/>
      <c r="J50" s="111"/>
      <c r="K50" s="109"/>
    </row>
    <row r="51" spans="1:11" ht="22.5" customHeight="1">
      <c r="D51" s="11"/>
      <c r="E51" s="104"/>
      <c r="F51" s="11"/>
      <c r="G51" s="104"/>
      <c r="H51" s="105"/>
      <c r="I51" s="104"/>
      <c r="J51" s="105"/>
    </row>
    <row r="52" spans="1:11" ht="22.5" customHeight="1">
      <c r="D52" s="11"/>
      <c r="E52" s="104"/>
      <c r="F52" s="11"/>
      <c r="G52" s="104"/>
      <c r="H52" s="105"/>
      <c r="I52" s="104"/>
      <c r="J52" s="105"/>
    </row>
    <row r="53" spans="1:11" ht="22.5" customHeight="1">
      <c r="D53" s="11"/>
      <c r="E53" s="104"/>
      <c r="F53" s="11"/>
      <c r="G53" s="104"/>
      <c r="H53" s="105"/>
      <c r="I53" s="105"/>
      <c r="J53" s="105"/>
    </row>
    <row r="54" spans="1:11" ht="22.5" customHeight="1">
      <c r="D54" s="11"/>
      <c r="E54" s="104"/>
      <c r="F54" s="11"/>
      <c r="G54" s="104"/>
      <c r="H54" s="105"/>
      <c r="I54" s="104"/>
      <c r="J54" s="105"/>
    </row>
    <row r="55" spans="1:11" ht="22.5" customHeight="1">
      <c r="D55" s="11"/>
      <c r="E55" s="104"/>
      <c r="F55" s="11"/>
      <c r="G55" s="104"/>
      <c r="H55" s="105"/>
      <c r="I55" s="104"/>
      <c r="J55" s="105"/>
    </row>
    <row r="56" spans="1:11" ht="22.5" customHeight="1">
      <c r="D56" s="11"/>
      <c r="E56" s="104"/>
      <c r="F56" s="11"/>
      <c r="G56" s="104"/>
      <c r="H56" s="105"/>
      <c r="I56" s="104"/>
      <c r="J56" s="105"/>
    </row>
    <row r="57" spans="1:11" ht="22.5" customHeight="1">
      <c r="D57" s="11"/>
      <c r="E57" s="104"/>
      <c r="F57" s="11"/>
      <c r="G57" s="104"/>
      <c r="H57" s="105"/>
      <c r="I57" s="104"/>
      <c r="J57" s="105"/>
    </row>
    <row r="58" spans="1:11" ht="22.5" customHeight="1">
      <c r="D58" s="11"/>
      <c r="E58" s="104"/>
      <c r="F58" s="11"/>
      <c r="G58" s="104"/>
      <c r="H58" s="105"/>
      <c r="I58" s="104"/>
      <c r="J58" s="105"/>
    </row>
    <row r="59" spans="1:11" ht="22.5" customHeight="1">
      <c r="D59" s="11"/>
      <c r="E59" s="104"/>
      <c r="F59" s="11"/>
      <c r="G59" s="104"/>
      <c r="H59" s="105"/>
      <c r="I59" s="104"/>
      <c r="J59" s="105"/>
    </row>
    <row r="60" spans="1:11" ht="22.5" customHeight="1">
      <c r="D60" s="11"/>
      <c r="E60" s="104"/>
      <c r="F60" s="11"/>
      <c r="G60" s="104"/>
      <c r="H60" s="105"/>
      <c r="I60" s="104"/>
      <c r="J60" s="105"/>
    </row>
    <row r="61" spans="1:11" ht="22.5" customHeight="1">
      <c r="D61" s="11"/>
      <c r="E61" s="104"/>
      <c r="F61" s="11"/>
      <c r="G61" s="104"/>
      <c r="H61" s="105"/>
      <c r="I61" s="104"/>
      <c r="J61" s="105"/>
    </row>
    <row r="62" spans="1:11" ht="22.5" customHeight="1">
      <c r="D62" s="11"/>
      <c r="E62" s="104"/>
      <c r="F62" s="11"/>
      <c r="G62" s="104"/>
      <c r="H62" s="105"/>
      <c r="I62" s="104"/>
      <c r="J62" s="105"/>
    </row>
    <row r="63" spans="1:11" ht="22.5" customHeight="1">
      <c r="D63" s="11"/>
      <c r="E63" s="104"/>
      <c r="F63" s="11"/>
      <c r="G63" s="104"/>
      <c r="H63" s="105"/>
      <c r="I63" s="104"/>
      <c r="J63" s="105"/>
    </row>
    <row r="64" spans="1:11" ht="22.5" customHeight="1">
      <c r="D64" s="11"/>
      <c r="E64" s="104"/>
      <c r="F64" s="11"/>
      <c r="G64" s="104"/>
      <c r="H64" s="105"/>
      <c r="I64" s="104"/>
      <c r="J64" s="105"/>
    </row>
    <row r="65" spans="4:10" ht="22.5" customHeight="1">
      <c r="D65" s="11"/>
      <c r="E65" s="104"/>
      <c r="F65" s="11"/>
      <c r="G65" s="104"/>
      <c r="H65" s="105"/>
      <c r="I65" s="104"/>
      <c r="J65" s="105"/>
    </row>
    <row r="66" spans="4:10" ht="22.5" customHeight="1">
      <c r="D66" s="11"/>
      <c r="E66" s="104"/>
      <c r="F66" s="11"/>
      <c r="G66" s="104"/>
      <c r="H66" s="105"/>
      <c r="I66" s="104"/>
      <c r="J66" s="105"/>
    </row>
    <row r="67" spans="4:10" ht="22.5" customHeight="1">
      <c r="D67" s="11"/>
      <c r="E67" s="104"/>
      <c r="F67" s="11"/>
      <c r="G67" s="104"/>
      <c r="H67" s="105"/>
      <c r="I67" s="104"/>
      <c r="J67" s="105"/>
    </row>
    <row r="68" spans="4:10" ht="22.5" customHeight="1">
      <c r="D68" s="11"/>
      <c r="E68" s="104"/>
      <c r="F68" s="11"/>
      <c r="G68" s="104"/>
      <c r="H68" s="105"/>
      <c r="I68" s="104"/>
      <c r="J68" s="105"/>
    </row>
    <row r="69" spans="4:10" ht="22.5" customHeight="1">
      <c r="D69" s="11"/>
      <c r="E69" s="104"/>
      <c r="F69" s="11"/>
      <c r="G69" s="104"/>
      <c r="H69" s="105"/>
      <c r="I69" s="104"/>
      <c r="J69" s="105"/>
    </row>
    <row r="70" spans="4:10" ht="22.5" customHeight="1">
      <c r="D70" s="11"/>
      <c r="E70" s="104"/>
      <c r="F70" s="11"/>
      <c r="G70" s="104"/>
      <c r="H70" s="105"/>
      <c r="I70" s="104"/>
      <c r="J70" s="105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4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07D44-7A17-4B8B-BC7B-5102790C8FEC}">
  <sheetPr>
    <tabColor rgb="FF92D050"/>
  </sheetPr>
  <dimension ref="A1:U70"/>
  <sheetViews>
    <sheetView topLeftCell="A35" zoomScaleNormal="100" zoomScaleSheetLayoutView="80" workbookViewId="0">
      <selection activeCell="F10" sqref="F10"/>
    </sheetView>
  </sheetViews>
  <sheetFormatPr defaultColWidth="9.453125" defaultRowHeight="22.5" customHeight="1"/>
  <cols>
    <col min="1" max="1" width="70.453125" style="14" customWidth="1"/>
    <col min="2" max="2" width="6.54296875" style="13" customWidth="1"/>
    <col min="3" max="3" width="1" style="13" customWidth="1"/>
    <col min="4" max="4" width="19.453125" style="9" bestFit="1" customWidth="1"/>
    <col min="5" max="5" width="1" style="8" customWidth="1"/>
    <col min="6" max="6" width="18.1796875" style="9" bestFit="1" customWidth="1"/>
    <col min="7" max="7" width="1.08984375" style="8" customWidth="1"/>
    <col min="8" max="8" width="18.54296875" style="8" bestFit="1" customWidth="1"/>
    <col min="9" max="9" width="1.08984375" style="8" customWidth="1"/>
    <col min="10" max="10" width="17.54296875" style="8" bestFit="1" customWidth="1"/>
    <col min="11" max="11" width="15.54296875" style="10" customWidth="1"/>
    <col min="12" max="16384" width="9.453125" style="15"/>
  </cols>
  <sheetData>
    <row r="1" spans="1:21" s="26" customFormat="1" ht="22.5" customHeight="1">
      <c r="A1" s="3" t="s">
        <v>77</v>
      </c>
      <c r="B1" s="21"/>
      <c r="C1" s="21"/>
      <c r="D1" s="23"/>
      <c r="E1" s="24"/>
      <c r="F1" s="23"/>
      <c r="G1" s="24"/>
      <c r="H1" s="25"/>
      <c r="I1" s="24"/>
      <c r="J1" s="25"/>
      <c r="K1" s="22"/>
    </row>
    <row r="2" spans="1:21" s="16" customFormat="1" ht="22.5" customHeight="1">
      <c r="A2" s="40" t="s">
        <v>78</v>
      </c>
      <c r="B2" s="21"/>
      <c r="C2" s="21"/>
      <c r="D2" s="27"/>
      <c r="E2" s="24"/>
      <c r="F2" s="27"/>
      <c r="G2" s="24"/>
      <c r="H2" s="24"/>
      <c r="I2" s="24"/>
      <c r="J2" s="24"/>
      <c r="K2" s="30"/>
    </row>
    <row r="3" spans="1:21" ht="22.5" customHeight="1">
      <c r="A3" s="41"/>
      <c r="B3" s="21"/>
      <c r="C3" s="21"/>
      <c r="D3" s="27"/>
      <c r="E3" s="24"/>
      <c r="F3" s="27"/>
      <c r="G3" s="24"/>
      <c r="H3" s="24"/>
      <c r="I3" s="24"/>
      <c r="J3" s="24"/>
      <c r="K3" s="11"/>
    </row>
    <row r="4" spans="1:21" ht="22.5" customHeight="1">
      <c r="A4" s="41" t="s">
        <v>79</v>
      </c>
      <c r="B4" s="21"/>
      <c r="C4" s="21"/>
      <c r="D4" s="221" t="s">
        <v>2</v>
      </c>
      <c r="E4" s="221"/>
      <c r="F4" s="221"/>
      <c r="G4" s="42"/>
      <c r="H4" s="222" t="s">
        <v>3</v>
      </c>
      <c r="I4" s="222"/>
      <c r="J4" s="222"/>
      <c r="K4" s="11"/>
    </row>
    <row r="5" spans="1:21" ht="22.5" customHeight="1">
      <c r="A5" s="41"/>
      <c r="B5" s="21"/>
      <c r="C5" s="21"/>
      <c r="D5" s="221" t="s">
        <v>4</v>
      </c>
      <c r="E5" s="221"/>
      <c r="F5" s="221"/>
      <c r="G5" s="27"/>
      <c r="H5" s="221" t="s">
        <v>4</v>
      </c>
      <c r="I5" s="221"/>
      <c r="J5" s="221"/>
      <c r="K5" s="11"/>
    </row>
    <row r="6" spans="1:21" ht="22.5" customHeight="1">
      <c r="A6" s="41"/>
      <c r="B6" s="21"/>
      <c r="C6" s="21"/>
      <c r="D6" s="219" t="s">
        <v>112</v>
      </c>
      <c r="E6" s="219"/>
      <c r="F6" s="219"/>
      <c r="G6" s="27"/>
      <c r="H6" s="219" t="s">
        <v>112</v>
      </c>
      <c r="I6" s="219"/>
      <c r="J6" s="219"/>
      <c r="K6" s="11"/>
    </row>
    <row r="7" spans="1:21" ht="22.5" customHeight="1">
      <c r="A7" s="41"/>
      <c r="B7" s="21"/>
      <c r="C7" s="21"/>
      <c r="D7" s="219" t="s">
        <v>5</v>
      </c>
      <c r="E7" s="219"/>
      <c r="F7" s="219"/>
      <c r="G7" s="27"/>
      <c r="H7" s="219" t="s">
        <v>5</v>
      </c>
      <c r="I7" s="219"/>
      <c r="J7" s="219"/>
      <c r="K7" s="11"/>
    </row>
    <row r="8" spans="1:21" ht="22.5" customHeight="1">
      <c r="A8" s="41"/>
      <c r="B8" s="21" t="s">
        <v>8</v>
      </c>
      <c r="C8" s="21"/>
      <c r="D8" s="43" t="s">
        <v>9</v>
      </c>
      <c r="E8" s="44"/>
      <c r="F8" s="43" t="s">
        <v>10</v>
      </c>
      <c r="G8" s="44"/>
      <c r="H8" s="43" t="s">
        <v>9</v>
      </c>
      <c r="I8" s="44"/>
      <c r="J8" s="43" t="s">
        <v>10</v>
      </c>
      <c r="K8" s="11"/>
    </row>
    <row r="9" spans="1:21" ht="22.5" customHeight="1">
      <c r="A9" s="45"/>
      <c r="B9" s="21"/>
      <c r="C9" s="21"/>
      <c r="D9" s="220" t="s">
        <v>12</v>
      </c>
      <c r="E9" s="220"/>
      <c r="F9" s="220"/>
      <c r="G9" s="220"/>
      <c r="H9" s="220"/>
      <c r="I9" s="220"/>
      <c r="J9" s="220"/>
      <c r="K9" s="11"/>
    </row>
    <row r="10" spans="1:21" customFormat="1" ht="22.5" customHeight="1">
      <c r="A10" s="46" t="s">
        <v>81</v>
      </c>
      <c r="B10" s="47"/>
      <c r="C10" s="47"/>
      <c r="D10" s="48"/>
      <c r="E10" s="39"/>
      <c r="F10" s="48"/>
      <c r="G10" s="39"/>
      <c r="H10" s="39"/>
      <c r="I10" s="39"/>
      <c r="J10" s="39"/>
      <c r="U10" s="15"/>
    </row>
    <row r="11" spans="1:21" customFormat="1" ht="18">
      <c r="A11" s="39" t="s">
        <v>82</v>
      </c>
      <c r="B11" s="47">
        <v>6</v>
      </c>
      <c r="C11" s="47"/>
      <c r="D11" s="48">
        <v>3227386</v>
      </c>
      <c r="E11" s="49"/>
      <c r="F11" s="48">
        <v>5131049</v>
      </c>
      <c r="G11" s="49"/>
      <c r="H11" s="48">
        <v>2140169</v>
      </c>
      <c r="I11" s="49"/>
      <c r="J11" s="48">
        <v>3478598</v>
      </c>
    </row>
    <row r="12" spans="1:21" customFormat="1" ht="22.5" customHeight="1">
      <c r="A12" s="50" t="s">
        <v>83</v>
      </c>
      <c r="B12" s="47"/>
      <c r="C12" s="47"/>
      <c r="D12" s="48">
        <v>22444</v>
      </c>
      <c r="E12" s="49"/>
      <c r="F12" s="48">
        <v>40021</v>
      </c>
      <c r="G12" s="49"/>
      <c r="H12" s="48">
        <v>76414</v>
      </c>
      <c r="I12" s="49"/>
      <c r="J12" s="48">
        <v>106006</v>
      </c>
    </row>
    <row r="13" spans="1:21" customFormat="1" ht="22.5" customHeight="1">
      <c r="A13" s="51" t="s">
        <v>84</v>
      </c>
      <c r="B13" s="47"/>
      <c r="C13" s="47"/>
      <c r="D13" s="179">
        <f>SUM(D11:D12)</f>
        <v>3249830</v>
      </c>
      <c r="E13" s="53"/>
      <c r="F13" s="52">
        <v>5171070</v>
      </c>
      <c r="G13" s="49"/>
      <c r="H13" s="179">
        <f>SUM(H11:H12)</f>
        <v>2216583</v>
      </c>
      <c r="I13" s="49"/>
      <c r="J13" s="52">
        <v>3584604</v>
      </c>
    </row>
    <row r="14" spans="1:21" ht="22.5" customHeight="1">
      <c r="A14" s="41"/>
      <c r="B14" s="21"/>
      <c r="C14" s="21"/>
      <c r="D14" s="54"/>
      <c r="E14" s="142"/>
      <c r="F14" s="54"/>
      <c r="G14" s="49"/>
      <c r="H14" s="54"/>
      <c r="I14" s="49"/>
      <c r="J14" s="54"/>
      <c r="K14" s="11"/>
    </row>
    <row r="15" spans="1:21" customFormat="1" ht="22.5" customHeight="1">
      <c r="A15" s="55" t="s">
        <v>85</v>
      </c>
      <c r="B15" s="47"/>
      <c r="C15" s="47"/>
      <c r="D15" s="39"/>
      <c r="E15" s="39"/>
      <c r="F15" s="39"/>
      <c r="G15" s="39"/>
      <c r="H15" s="39"/>
      <c r="I15" s="49"/>
      <c r="J15" s="39"/>
    </row>
    <row r="16" spans="1:21" customFormat="1" ht="22.5" customHeight="1">
      <c r="A16" s="39" t="s">
        <v>86</v>
      </c>
      <c r="B16" s="47"/>
      <c r="C16" s="47"/>
      <c r="D16" s="48">
        <v>-3124751</v>
      </c>
      <c r="E16" s="49"/>
      <c r="F16" s="48">
        <v>-4377713</v>
      </c>
      <c r="G16" s="49"/>
      <c r="H16" s="48">
        <v>-1973114</v>
      </c>
      <c r="I16" s="49"/>
      <c r="J16" s="48">
        <v>-3012758</v>
      </c>
    </row>
    <row r="17" spans="1:11" customFormat="1" ht="22.5" customHeight="1">
      <c r="A17" s="57" t="s">
        <v>87</v>
      </c>
      <c r="B17" s="47"/>
      <c r="C17" s="47"/>
      <c r="D17" s="48">
        <v>-114757</v>
      </c>
      <c r="E17" s="49"/>
      <c r="F17" s="48">
        <v>-134048</v>
      </c>
      <c r="G17" s="49"/>
      <c r="H17" s="48">
        <v>-85524</v>
      </c>
      <c r="I17" s="49"/>
      <c r="J17" s="48">
        <v>-104905</v>
      </c>
    </row>
    <row r="18" spans="1:11" customFormat="1" ht="22.5" customHeight="1">
      <c r="A18" s="57" t="s">
        <v>88</v>
      </c>
      <c r="B18" s="47"/>
      <c r="C18" s="47"/>
      <c r="D18" s="48">
        <v>-147050</v>
      </c>
      <c r="E18" s="49"/>
      <c r="F18" s="48">
        <v>-235586</v>
      </c>
      <c r="G18" s="49"/>
      <c r="H18" s="48">
        <v>-72241</v>
      </c>
      <c r="I18" s="49"/>
      <c r="J18" s="48">
        <v>-154054</v>
      </c>
    </row>
    <row r="19" spans="1:11" customFormat="1" ht="22.5" customHeight="1">
      <c r="A19" s="51" t="s">
        <v>89</v>
      </c>
      <c r="B19" s="47"/>
      <c r="C19" s="47"/>
      <c r="D19" s="179">
        <f>SUM(D16:D18)</f>
        <v>-3386558</v>
      </c>
      <c r="E19" s="53"/>
      <c r="F19" s="179">
        <v>-4747347</v>
      </c>
      <c r="G19" s="53"/>
      <c r="H19" s="179">
        <f>SUM(H16:H18)</f>
        <v>-2130879</v>
      </c>
      <c r="I19" s="53"/>
      <c r="J19" s="179">
        <v>-3271717</v>
      </c>
    </row>
    <row r="20" spans="1:11" s="2" customFormat="1" ht="22.5" customHeight="1">
      <c r="A20" s="3"/>
      <c r="B20" s="58"/>
      <c r="C20" s="58"/>
      <c r="D20" s="59"/>
      <c r="E20" s="59"/>
      <c r="F20" s="59"/>
      <c r="G20" s="59"/>
      <c r="H20" s="59"/>
      <c r="I20" s="59"/>
      <c r="J20" s="59"/>
      <c r="K20" s="19"/>
    </row>
    <row r="21" spans="1:11" customFormat="1" ht="22.5" customHeight="1">
      <c r="A21" s="121" t="s">
        <v>90</v>
      </c>
      <c r="B21" s="47"/>
      <c r="C21" s="47"/>
      <c r="D21" s="123">
        <f>SUM(D13,D19)</f>
        <v>-136728</v>
      </c>
      <c r="E21" s="53"/>
      <c r="F21" s="123">
        <v>423723</v>
      </c>
      <c r="G21" s="53"/>
      <c r="H21" s="123">
        <f>SUM(H13,H19)</f>
        <v>85704</v>
      </c>
      <c r="I21" s="123"/>
      <c r="J21" s="123">
        <v>312887</v>
      </c>
    </row>
    <row r="22" spans="1:11" customFormat="1" ht="22.5" customHeight="1">
      <c r="A22" s="122" t="s">
        <v>91</v>
      </c>
      <c r="B22" s="47"/>
      <c r="C22" s="47"/>
      <c r="D22" s="48">
        <v>-90169</v>
      </c>
      <c r="E22" s="49"/>
      <c r="F22" s="48">
        <v>-76134</v>
      </c>
      <c r="G22" s="49"/>
      <c r="H22" s="48">
        <v>-65934</v>
      </c>
      <c r="I22" s="49"/>
      <c r="J22" s="48">
        <v>-63117</v>
      </c>
    </row>
    <row r="23" spans="1:11" customFormat="1" ht="22.5" customHeight="1">
      <c r="A23" s="122" t="s">
        <v>113</v>
      </c>
      <c r="B23" s="47"/>
      <c r="C23" s="47"/>
      <c r="D23" s="124">
        <v>-550</v>
      </c>
      <c r="E23" s="39"/>
      <c r="F23" s="124">
        <v>-3</v>
      </c>
      <c r="G23" s="39"/>
      <c r="H23" s="124">
        <v>0</v>
      </c>
      <c r="I23" s="39"/>
      <c r="J23" s="124">
        <v>0</v>
      </c>
    </row>
    <row r="24" spans="1:11" customFormat="1" ht="22.5" customHeight="1">
      <c r="A24" s="120" t="s">
        <v>93</v>
      </c>
      <c r="B24" s="47"/>
      <c r="C24" s="47"/>
      <c r="D24" s="59">
        <f>SUM(D21:D23)</f>
        <v>-227447</v>
      </c>
      <c r="E24" s="53"/>
      <c r="F24" s="59">
        <v>347586</v>
      </c>
      <c r="G24" s="53"/>
      <c r="H24" s="59">
        <f>SUM(H21:H23)</f>
        <v>19770</v>
      </c>
      <c r="I24" s="53"/>
      <c r="J24" s="59">
        <v>249770</v>
      </c>
    </row>
    <row r="25" spans="1:11" customFormat="1" ht="22.5" customHeight="1">
      <c r="A25" s="122" t="s">
        <v>94</v>
      </c>
      <c r="B25" s="47"/>
      <c r="C25" s="47"/>
      <c r="D25" s="124">
        <v>7068</v>
      </c>
      <c r="E25" s="39"/>
      <c r="F25" s="124">
        <v>-79676</v>
      </c>
      <c r="G25" s="39"/>
      <c r="H25" s="124">
        <v>4299</v>
      </c>
      <c r="I25" s="39"/>
      <c r="J25" s="124">
        <v>-40346</v>
      </c>
    </row>
    <row r="26" spans="1:11" customFormat="1" ht="22.5" customHeight="1" thickBot="1">
      <c r="A26" s="120" t="s">
        <v>114</v>
      </c>
      <c r="B26" s="47"/>
      <c r="C26" s="47"/>
      <c r="D26" s="61">
        <f>+D24+D25</f>
        <v>-220379</v>
      </c>
      <c r="E26" s="53"/>
      <c r="F26" s="61">
        <v>267910</v>
      </c>
      <c r="G26" s="53"/>
      <c r="H26" s="61">
        <f>+H24+H25</f>
        <v>24069</v>
      </c>
      <c r="I26" s="53"/>
      <c r="J26" s="61">
        <v>209424</v>
      </c>
    </row>
    <row r="27" spans="1:11" customFormat="1" ht="22.5" customHeight="1" thickTop="1">
      <c r="A27" s="3"/>
      <c r="B27" s="58"/>
      <c r="C27" s="58"/>
      <c r="D27" s="40"/>
      <c r="E27" s="59"/>
      <c r="F27" s="40"/>
      <c r="G27" s="59"/>
      <c r="H27" s="59"/>
      <c r="I27" s="59"/>
      <c r="J27" s="59"/>
    </row>
    <row r="28" spans="1:11" customFormat="1" ht="22.5" customHeight="1">
      <c r="A28" s="53" t="s">
        <v>96</v>
      </c>
      <c r="B28" s="47"/>
      <c r="C28" s="47"/>
      <c r="D28" s="60"/>
      <c r="E28" s="53"/>
      <c r="F28" s="60"/>
      <c r="G28" s="53"/>
      <c r="H28" s="60"/>
      <c r="I28" s="53"/>
      <c r="J28" s="60"/>
    </row>
    <row r="29" spans="1:11" customFormat="1" ht="22.5" customHeight="1">
      <c r="A29" s="62" t="s">
        <v>97</v>
      </c>
      <c r="B29" s="47"/>
      <c r="C29" s="47"/>
      <c r="D29" s="60"/>
      <c r="E29" s="53"/>
      <c r="F29" s="60"/>
      <c r="G29" s="53"/>
      <c r="H29" s="60"/>
      <c r="I29" s="53"/>
      <c r="J29" s="60"/>
      <c r="K29" s="39"/>
    </row>
    <row r="30" spans="1:11" customFormat="1" ht="22.5" customHeight="1">
      <c r="A30" s="39" t="s">
        <v>98</v>
      </c>
      <c r="B30" s="47"/>
      <c r="C30" s="47"/>
      <c r="D30" s="180">
        <v>-2888</v>
      </c>
      <c r="E30" s="49"/>
      <c r="F30" s="180">
        <v>-3025</v>
      </c>
      <c r="G30" s="49"/>
      <c r="H30" s="181">
        <v>0</v>
      </c>
      <c r="I30" s="56"/>
      <c r="J30" s="181">
        <v>0</v>
      </c>
      <c r="K30" s="39"/>
    </row>
    <row r="31" spans="1:11" customFormat="1" ht="22.5" customHeight="1">
      <c r="A31" s="53" t="s">
        <v>99</v>
      </c>
      <c r="B31" s="47"/>
      <c r="C31" s="47"/>
      <c r="D31" s="182">
        <f>SUM(D30:D30)</f>
        <v>-2888</v>
      </c>
      <c r="E31" s="63"/>
      <c r="F31" s="182">
        <v>-3025</v>
      </c>
      <c r="G31" s="63"/>
      <c r="H31" s="128">
        <f>SUM(H30:H30)</f>
        <v>0</v>
      </c>
      <c r="I31" s="64"/>
      <c r="J31" s="128">
        <v>0</v>
      </c>
      <c r="K31" s="39"/>
    </row>
    <row r="32" spans="1:11" s="2" customFormat="1" ht="22.5" customHeight="1">
      <c r="A32" s="40" t="s">
        <v>100</v>
      </c>
      <c r="K32" s="107"/>
    </row>
    <row r="33" spans="1:11" s="2" customFormat="1" ht="22.5" customHeight="1">
      <c r="A33" s="40" t="s">
        <v>101</v>
      </c>
      <c r="D33" s="115">
        <f>+D31</f>
        <v>-2888</v>
      </c>
      <c r="E33" s="107"/>
      <c r="F33" s="115">
        <v>-3025</v>
      </c>
      <c r="G33" s="107"/>
      <c r="H33" s="127">
        <f>+H31</f>
        <v>0</v>
      </c>
      <c r="I33" s="107"/>
      <c r="J33" s="127">
        <v>0</v>
      </c>
      <c r="K33" s="107"/>
    </row>
    <row r="34" spans="1:11" s="2" customFormat="1" ht="22.5" customHeight="1" thickBot="1">
      <c r="A34" s="40" t="s">
        <v>102</v>
      </c>
      <c r="D34" s="113">
        <f>SUM(D26,D33)</f>
        <v>-223267</v>
      </c>
      <c r="E34" s="107"/>
      <c r="F34" s="113">
        <v>264885</v>
      </c>
      <c r="G34" s="107"/>
      <c r="H34" s="113">
        <f>SUM(H26,H33)</f>
        <v>24069</v>
      </c>
      <c r="I34" s="107"/>
      <c r="J34" s="113">
        <v>209424</v>
      </c>
      <c r="K34" s="107"/>
    </row>
    <row r="35" spans="1:11" s="2" customFormat="1" ht="22.5" customHeight="1" thickTop="1">
      <c r="A35" s="40"/>
      <c r="D35" s="107"/>
      <c r="E35" s="107"/>
      <c r="F35" s="107"/>
      <c r="G35" s="107"/>
      <c r="H35" s="107"/>
      <c r="I35" s="107"/>
      <c r="J35" s="107"/>
      <c r="K35" s="107"/>
    </row>
    <row r="36" spans="1:11" s="2" customFormat="1" ht="22.5" customHeight="1">
      <c r="A36" s="53" t="s">
        <v>103</v>
      </c>
      <c r="D36" s="107"/>
      <c r="E36" s="107"/>
      <c r="F36" s="107"/>
      <c r="G36" s="107"/>
      <c r="H36" s="107"/>
      <c r="I36" s="107"/>
      <c r="J36" s="107"/>
      <c r="K36" s="107"/>
    </row>
    <row r="37" spans="1:11" customFormat="1" ht="22.5" customHeight="1">
      <c r="A37" s="39" t="s">
        <v>104</v>
      </c>
      <c r="D37" s="48">
        <v>-173212</v>
      </c>
      <c r="E37" s="48"/>
      <c r="F37" s="48">
        <v>268493</v>
      </c>
      <c r="G37" s="48"/>
      <c r="H37" s="48">
        <f>H34</f>
        <v>24069</v>
      </c>
      <c r="I37" s="48"/>
      <c r="J37" s="48">
        <v>209424</v>
      </c>
      <c r="K37" s="39"/>
    </row>
    <row r="38" spans="1:11" customFormat="1" ht="22.5" customHeight="1">
      <c r="A38" s="39" t="s">
        <v>105</v>
      </c>
      <c r="D38" s="48">
        <f>D39-D37</f>
        <v>-47167</v>
      </c>
      <c r="E38" s="48"/>
      <c r="F38" s="48">
        <v>-583</v>
      </c>
      <c r="G38" s="48"/>
      <c r="H38" s="126">
        <v>0</v>
      </c>
      <c r="I38" s="48"/>
      <c r="J38" s="126">
        <v>0</v>
      </c>
      <c r="K38" s="39"/>
    </row>
    <row r="39" spans="1:11" ht="22.5" customHeight="1" thickBot="1">
      <c r="A39" s="3" t="s">
        <v>95</v>
      </c>
      <c r="D39" s="108">
        <f>D26</f>
        <v>-220379</v>
      </c>
      <c r="E39" s="106"/>
      <c r="F39" s="108">
        <v>267910</v>
      </c>
      <c r="G39" s="106"/>
      <c r="H39" s="108">
        <f>SUM(H37:H38)</f>
        <v>24069</v>
      </c>
      <c r="I39" s="106"/>
      <c r="J39" s="108">
        <v>209424</v>
      </c>
      <c r="K39" s="109"/>
    </row>
    <row r="40" spans="1:11" ht="22.5" customHeight="1" thickTop="1">
      <c r="A40" s="53"/>
      <c r="D40" s="106"/>
      <c r="E40" s="110"/>
      <c r="F40" s="106"/>
      <c r="G40" s="110"/>
      <c r="H40" s="111"/>
      <c r="I40" s="110"/>
      <c r="J40" s="111"/>
      <c r="K40" s="109"/>
    </row>
    <row r="41" spans="1:11" ht="22.5" customHeight="1">
      <c r="A41" s="3" t="s">
        <v>106</v>
      </c>
      <c r="D41" s="106"/>
      <c r="E41" s="110"/>
      <c r="F41" s="106"/>
      <c r="G41" s="110"/>
      <c r="H41" s="111"/>
      <c r="I41" s="110"/>
      <c r="J41" s="111"/>
      <c r="K41" s="109"/>
    </row>
    <row r="42" spans="1:11" ht="22.5" customHeight="1">
      <c r="A42" s="41" t="s">
        <v>107</v>
      </c>
      <c r="D42" s="106">
        <v>-175287</v>
      </c>
      <c r="E42" s="106"/>
      <c r="F42" s="106">
        <v>266652</v>
      </c>
      <c r="G42" s="106"/>
      <c r="H42" s="106">
        <f>H34</f>
        <v>24069</v>
      </c>
      <c r="I42" s="106"/>
      <c r="J42" s="106">
        <v>209424</v>
      </c>
      <c r="K42" s="109"/>
    </row>
    <row r="43" spans="1:11" ht="22.5" customHeight="1">
      <c r="A43" s="41" t="s">
        <v>108</v>
      </c>
      <c r="D43" s="106">
        <f>D44-D42</f>
        <v>-47980</v>
      </c>
      <c r="E43" s="110"/>
      <c r="F43" s="106">
        <v>-1767</v>
      </c>
      <c r="G43" s="110"/>
      <c r="H43" s="126">
        <v>0</v>
      </c>
      <c r="I43" s="48"/>
      <c r="J43" s="126">
        <v>0</v>
      </c>
      <c r="K43" s="109"/>
    </row>
    <row r="44" spans="1:11" ht="22.5" customHeight="1" thickBot="1">
      <c r="A44" s="3" t="s">
        <v>109</v>
      </c>
      <c r="D44" s="108">
        <f>D34</f>
        <v>-223267</v>
      </c>
      <c r="E44" s="106"/>
      <c r="F44" s="108">
        <v>264885</v>
      </c>
      <c r="G44" s="106"/>
      <c r="H44" s="108">
        <f t="shared" ref="H44" si="0">SUM(H42:H43)</f>
        <v>24069</v>
      </c>
      <c r="I44" s="106"/>
      <c r="J44" s="108">
        <v>209424</v>
      </c>
      <c r="K44" s="109"/>
    </row>
    <row r="45" spans="1:11" ht="22.5" customHeight="1" thickTop="1">
      <c r="A45" s="3"/>
      <c r="D45" s="106"/>
      <c r="E45" s="110"/>
      <c r="F45" s="106"/>
      <c r="G45" s="110"/>
      <c r="H45" s="111"/>
      <c r="I45" s="110"/>
      <c r="J45" s="111"/>
      <c r="K45" s="109"/>
    </row>
    <row r="46" spans="1:11" ht="22.5" customHeight="1">
      <c r="A46" s="51" t="s">
        <v>110</v>
      </c>
      <c r="B46" s="21"/>
      <c r="D46" s="106"/>
      <c r="E46" s="110"/>
      <c r="F46" s="106"/>
      <c r="G46" s="110"/>
      <c r="H46" s="111"/>
      <c r="I46" s="110"/>
      <c r="J46" s="111"/>
      <c r="K46" s="109"/>
    </row>
    <row r="47" spans="1:11" ht="22.5" customHeight="1" thickBot="1">
      <c r="A47" s="57" t="s">
        <v>111</v>
      </c>
      <c r="D47" s="215">
        <v>-0.21</v>
      </c>
      <c r="E47" s="112"/>
      <c r="F47" s="215">
        <v>0.33</v>
      </c>
      <c r="G47" s="112"/>
      <c r="H47" s="215">
        <v>0.03</v>
      </c>
      <c r="I47" s="112"/>
      <c r="J47" s="215">
        <v>0.26</v>
      </c>
      <c r="K47" s="109"/>
    </row>
    <row r="48" spans="1:11" ht="22.5" customHeight="1" thickTop="1">
      <c r="A48" s="2"/>
      <c r="D48" s="106"/>
      <c r="E48" s="110"/>
      <c r="F48" s="106"/>
      <c r="G48" s="110"/>
      <c r="H48" s="111"/>
      <c r="I48" s="110"/>
      <c r="J48" s="111"/>
      <c r="K48" s="109"/>
    </row>
    <row r="49" spans="1:11" ht="22.5" customHeight="1">
      <c r="A49"/>
      <c r="D49" s="106"/>
      <c r="E49" s="110"/>
      <c r="F49" s="106"/>
      <c r="G49" s="110"/>
      <c r="H49" s="111"/>
      <c r="I49" s="110"/>
      <c r="J49" s="111"/>
      <c r="K49" s="109"/>
    </row>
    <row r="50" spans="1:11" ht="22.5" customHeight="1">
      <c r="A50"/>
      <c r="D50" s="106"/>
      <c r="E50" s="110"/>
      <c r="F50" s="106"/>
      <c r="G50" s="110"/>
      <c r="H50" s="111"/>
      <c r="I50" s="110"/>
      <c r="J50" s="111"/>
      <c r="K50" s="109"/>
    </row>
    <row r="51" spans="1:11" ht="22.5" customHeight="1">
      <c r="D51" s="11"/>
      <c r="E51" s="104"/>
      <c r="F51" s="11"/>
      <c r="G51" s="104"/>
      <c r="H51" s="105"/>
      <c r="I51" s="104"/>
      <c r="J51" s="105"/>
    </row>
    <row r="52" spans="1:11" ht="22.5" customHeight="1">
      <c r="D52" s="11"/>
      <c r="E52" s="104"/>
      <c r="F52" s="11"/>
      <c r="G52" s="104"/>
      <c r="H52" s="105"/>
      <c r="I52" s="104"/>
      <c r="J52" s="105"/>
    </row>
    <row r="53" spans="1:11" ht="22.5" customHeight="1">
      <c r="D53" s="11"/>
      <c r="E53" s="104"/>
      <c r="F53" s="11"/>
      <c r="G53" s="104"/>
      <c r="H53" s="105"/>
      <c r="I53" s="105"/>
      <c r="J53" s="105"/>
    </row>
    <row r="54" spans="1:11" ht="22.5" customHeight="1">
      <c r="D54" s="11"/>
      <c r="E54" s="104"/>
      <c r="F54" s="11"/>
      <c r="G54" s="104"/>
      <c r="H54" s="105"/>
      <c r="I54" s="104"/>
      <c r="J54" s="105"/>
    </row>
    <row r="55" spans="1:11" ht="22.5" customHeight="1">
      <c r="D55" s="11"/>
      <c r="E55" s="104"/>
      <c r="F55" s="11"/>
      <c r="G55" s="104"/>
      <c r="H55" s="105"/>
      <c r="I55" s="104"/>
      <c r="J55" s="105"/>
    </row>
    <row r="56" spans="1:11" ht="22.5" customHeight="1">
      <c r="D56" s="11"/>
      <c r="E56" s="104"/>
      <c r="F56" s="11"/>
      <c r="G56" s="104"/>
      <c r="H56" s="105"/>
      <c r="I56" s="104"/>
      <c r="J56" s="105"/>
    </row>
    <row r="57" spans="1:11" ht="22.5" customHeight="1">
      <c r="D57" s="11"/>
      <c r="E57" s="104"/>
      <c r="F57" s="11"/>
      <c r="G57" s="104"/>
      <c r="H57" s="105"/>
      <c r="I57" s="104"/>
      <c r="J57" s="105"/>
    </row>
    <row r="58" spans="1:11" ht="22.5" customHeight="1">
      <c r="D58" s="11"/>
      <c r="E58" s="104"/>
      <c r="F58" s="11"/>
      <c r="G58" s="104"/>
      <c r="H58" s="105"/>
      <c r="I58" s="104"/>
      <c r="J58" s="105"/>
    </row>
    <row r="59" spans="1:11" ht="22.5" customHeight="1">
      <c r="D59" s="11"/>
      <c r="E59" s="104"/>
      <c r="F59" s="11"/>
      <c r="G59" s="104"/>
      <c r="H59" s="105"/>
      <c r="I59" s="104"/>
      <c r="J59" s="105"/>
    </row>
    <row r="60" spans="1:11" ht="22.5" customHeight="1">
      <c r="D60" s="11"/>
      <c r="E60" s="104"/>
      <c r="F60" s="11"/>
      <c r="G60" s="104"/>
      <c r="H60" s="105"/>
      <c r="I60" s="104"/>
      <c r="J60" s="105"/>
    </row>
    <row r="61" spans="1:11" ht="22.5" customHeight="1">
      <c r="D61" s="11"/>
      <c r="E61" s="104"/>
      <c r="F61" s="11"/>
      <c r="G61" s="104"/>
      <c r="H61" s="105"/>
      <c r="I61" s="104"/>
      <c r="J61" s="105"/>
    </row>
    <row r="62" spans="1:11" ht="22.5" customHeight="1">
      <c r="D62" s="11"/>
      <c r="E62" s="104"/>
      <c r="F62" s="11"/>
      <c r="G62" s="104"/>
      <c r="H62" s="105"/>
      <c r="I62" s="104"/>
      <c r="J62" s="105"/>
    </row>
    <row r="63" spans="1:11" ht="22.5" customHeight="1">
      <c r="D63" s="11"/>
      <c r="E63" s="104"/>
      <c r="F63" s="11"/>
      <c r="G63" s="104"/>
      <c r="H63" s="105"/>
      <c r="I63" s="104"/>
      <c r="J63" s="105"/>
    </row>
    <row r="64" spans="1:11" ht="22.5" customHeight="1">
      <c r="D64" s="11"/>
      <c r="E64" s="104"/>
      <c r="F64" s="11"/>
      <c r="G64" s="104"/>
      <c r="H64" s="105"/>
      <c r="I64" s="104"/>
      <c r="J64" s="105"/>
    </row>
    <row r="65" spans="4:10" ht="22.5" customHeight="1">
      <c r="D65" s="11"/>
      <c r="E65" s="104"/>
      <c r="F65" s="11"/>
      <c r="G65" s="104"/>
      <c r="H65" s="105"/>
      <c r="I65" s="104"/>
      <c r="J65" s="105"/>
    </row>
    <row r="66" spans="4:10" ht="22.5" customHeight="1">
      <c r="D66" s="11"/>
      <c r="E66" s="104"/>
      <c r="F66" s="11"/>
      <c r="G66" s="104"/>
      <c r="H66" s="105"/>
      <c r="I66" s="104"/>
      <c r="J66" s="105"/>
    </row>
    <row r="67" spans="4:10" ht="22.5" customHeight="1">
      <c r="D67" s="11"/>
      <c r="E67" s="104"/>
      <c r="F67" s="11"/>
      <c r="G67" s="104"/>
      <c r="H67" s="105"/>
      <c r="I67" s="104"/>
      <c r="J67" s="105"/>
    </row>
    <row r="68" spans="4:10" ht="22.5" customHeight="1">
      <c r="D68" s="11"/>
      <c r="E68" s="104"/>
      <c r="F68" s="11"/>
      <c r="G68" s="104"/>
      <c r="H68" s="105"/>
      <c r="I68" s="104"/>
      <c r="J68" s="105"/>
    </row>
    <row r="69" spans="4:10" ht="22.5" customHeight="1">
      <c r="D69" s="11"/>
      <c r="E69" s="104"/>
      <c r="F69" s="11"/>
      <c r="G69" s="104"/>
      <c r="H69" s="105"/>
      <c r="I69" s="104"/>
      <c r="J69" s="105"/>
    </row>
    <row r="70" spans="4:10" ht="22.5" customHeight="1">
      <c r="D70" s="11"/>
      <c r="E70" s="104"/>
      <c r="F70" s="11"/>
      <c r="G70" s="104"/>
      <c r="H70" s="105"/>
      <c r="I70" s="104"/>
      <c r="J70" s="105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5" fitToHeight="4" orientation="portrait" useFirstPageNumber="1" r:id="rId1"/>
  <headerFooter alignWithMargins="0">
    <oddFooter>&amp;L&amp;16The accompanying notes are an integral part of these interim financial statements.
&amp;C&amp;16&amp;P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A50"/>
  <sheetViews>
    <sheetView view="pageBreakPreview" topLeftCell="C1" zoomScaleNormal="80" zoomScaleSheetLayoutView="100" workbookViewId="0">
      <selection activeCell="Y20" sqref="Y20"/>
    </sheetView>
  </sheetViews>
  <sheetFormatPr defaultColWidth="9.453125" defaultRowHeight="20.25" customHeight="1"/>
  <cols>
    <col min="1" max="1" width="60.453125" customWidth="1"/>
    <col min="2" max="2" width="7.54296875" customWidth="1"/>
    <col min="3" max="3" width="15.453125" customWidth="1"/>
    <col min="4" max="4" width="1.81640625" customWidth="1"/>
    <col min="5" max="5" width="12.453125" customWidth="1"/>
    <col min="6" max="6" width="2.1796875" customWidth="1"/>
    <col min="7" max="7" width="14.453125" customWidth="1"/>
    <col min="8" max="8" width="2.26953125" customWidth="1"/>
    <col min="9" max="9" width="14.26953125" customWidth="1"/>
    <col min="10" max="10" width="2.54296875" customWidth="1"/>
    <col min="11" max="11" width="12.81640625" customWidth="1"/>
    <col min="12" max="12" width="2.1796875" customWidth="1"/>
    <col min="13" max="13" width="15.453125" customWidth="1"/>
    <col min="14" max="14" width="2.54296875" customWidth="1"/>
    <col min="15" max="15" width="13.81640625" customWidth="1"/>
    <col min="16" max="16" width="2.26953125" customWidth="1"/>
    <col min="17" max="17" width="15" customWidth="1"/>
    <col min="18" max="18" width="2.54296875" customWidth="1"/>
    <col min="19" max="19" width="14.81640625" customWidth="1"/>
    <col min="20" max="20" width="2.7265625" customWidth="1"/>
    <col min="21" max="21" width="14.54296875" customWidth="1"/>
    <col min="22" max="22" width="2" customWidth="1"/>
    <col min="23" max="23" width="17.26953125" customWidth="1"/>
    <col min="24" max="24" width="2" customWidth="1"/>
    <col min="25" max="25" width="13.7265625" customWidth="1"/>
    <col min="26" max="26" width="2" customWidth="1"/>
    <col min="27" max="27" width="17.1796875" customWidth="1"/>
  </cols>
  <sheetData>
    <row r="1" spans="1:27" s="39" customFormat="1" ht="19.5" customHeight="1">
      <c r="A1" s="3" t="s">
        <v>77</v>
      </c>
      <c r="B1" s="3"/>
      <c r="C1" s="22"/>
      <c r="D1" s="23"/>
      <c r="E1" s="24"/>
      <c r="F1" s="24"/>
      <c r="G1" s="24"/>
      <c r="H1" s="24"/>
      <c r="I1" s="24"/>
      <c r="J1" s="23"/>
      <c r="K1" s="24"/>
      <c r="L1" s="23"/>
      <c r="M1" s="24"/>
      <c r="N1" s="23"/>
      <c r="O1" s="22"/>
      <c r="P1" s="22"/>
      <c r="Q1" s="22"/>
      <c r="R1" s="23"/>
      <c r="S1" s="24"/>
      <c r="T1" s="23"/>
      <c r="U1" s="22"/>
      <c r="V1" s="23"/>
      <c r="W1" s="22"/>
      <c r="X1" s="23"/>
      <c r="Y1" s="22"/>
      <c r="Z1" s="23"/>
      <c r="AA1" s="24"/>
    </row>
    <row r="2" spans="1:27" ht="19.5" customHeight="1">
      <c r="A2" s="65" t="s">
        <v>115</v>
      </c>
      <c r="B2" s="65"/>
      <c r="C2" s="5"/>
      <c r="D2" s="31"/>
      <c r="E2" s="8"/>
      <c r="F2" s="8"/>
      <c r="G2" s="8"/>
      <c r="H2" s="8"/>
      <c r="I2" s="8"/>
      <c r="J2" s="31"/>
      <c r="K2" s="8"/>
      <c r="L2" s="31"/>
      <c r="M2" s="8"/>
      <c r="N2" s="31"/>
      <c r="O2" s="5"/>
      <c r="P2" s="5"/>
      <c r="Q2" s="5"/>
      <c r="R2" s="31"/>
      <c r="S2" s="8"/>
      <c r="T2" s="31"/>
      <c r="U2" s="5"/>
      <c r="V2" s="31"/>
      <c r="W2" s="5"/>
      <c r="X2" s="31"/>
      <c r="Y2" s="5"/>
      <c r="Z2" s="31"/>
      <c r="AA2" s="8"/>
    </row>
    <row r="3" spans="1:27" ht="19.5" customHeight="1">
      <c r="A3" s="65"/>
      <c r="B3" s="65"/>
      <c r="C3" s="5"/>
      <c r="D3" s="31"/>
      <c r="E3" s="8"/>
      <c r="F3" s="8"/>
      <c r="G3" s="8"/>
      <c r="H3" s="8"/>
      <c r="I3" s="8"/>
      <c r="J3" s="31"/>
      <c r="K3" s="8"/>
      <c r="L3" s="31"/>
      <c r="M3" s="8"/>
      <c r="N3" s="31"/>
      <c r="O3" s="5"/>
      <c r="P3" s="5"/>
      <c r="Q3" s="5"/>
      <c r="R3" s="31"/>
      <c r="S3" s="8"/>
      <c r="T3" s="31"/>
      <c r="U3" s="5"/>
      <c r="V3" s="31"/>
      <c r="W3" s="5"/>
      <c r="X3" s="31"/>
      <c r="Y3" s="5"/>
      <c r="Z3" s="31"/>
      <c r="AA3" s="8"/>
    </row>
    <row r="4" spans="1:27" ht="19.5" customHeight="1">
      <c r="A4" s="1"/>
      <c r="B4" s="1"/>
      <c r="C4" s="216" t="s">
        <v>116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</row>
    <row r="5" spans="1:27" ht="19.5" customHeight="1">
      <c r="A5" s="1"/>
      <c r="B5" s="1"/>
      <c r="C5" s="102"/>
      <c r="D5" s="102"/>
      <c r="E5" s="12"/>
      <c r="F5" s="12"/>
      <c r="G5" s="12"/>
      <c r="H5" s="12"/>
      <c r="I5" s="12"/>
      <c r="J5" s="102"/>
      <c r="K5" s="223" t="s">
        <v>117</v>
      </c>
      <c r="L5" s="223"/>
      <c r="M5" s="223"/>
      <c r="N5" s="102"/>
      <c r="O5" s="223" t="s">
        <v>72</v>
      </c>
      <c r="P5" s="223"/>
      <c r="Q5" s="223"/>
      <c r="R5" s="223"/>
      <c r="S5" s="223"/>
      <c r="T5" s="223"/>
      <c r="U5" s="223"/>
      <c r="V5" s="102"/>
      <c r="W5" s="102"/>
      <c r="X5" s="102"/>
      <c r="Y5" s="102"/>
      <c r="Z5" s="102"/>
      <c r="AA5" s="102"/>
    </row>
    <row r="6" spans="1:27" ht="19.5" customHeight="1">
      <c r="A6" s="1"/>
      <c r="B6" s="1"/>
      <c r="C6" s="102"/>
      <c r="D6" s="102"/>
      <c r="E6" s="12"/>
      <c r="F6" s="12"/>
      <c r="G6" s="12"/>
      <c r="H6" s="12"/>
      <c r="I6" s="12"/>
      <c r="J6" s="102"/>
      <c r="K6" s="12"/>
      <c r="L6" s="12"/>
      <c r="M6" s="12"/>
      <c r="N6" s="102"/>
      <c r="O6" s="12"/>
      <c r="P6" s="12"/>
      <c r="Q6" s="12" t="s">
        <v>118</v>
      </c>
      <c r="R6" s="12"/>
      <c r="S6" s="12"/>
      <c r="T6" s="12"/>
      <c r="U6" s="12"/>
      <c r="V6" s="102"/>
      <c r="W6" s="102"/>
      <c r="X6" s="102"/>
      <c r="Y6" s="102"/>
      <c r="Z6" s="102"/>
      <c r="AA6" s="102"/>
    </row>
    <row r="7" spans="1:27" ht="19.5" customHeight="1">
      <c r="A7" s="2"/>
      <c r="B7" s="2"/>
      <c r="C7" s="12" t="s">
        <v>119</v>
      </c>
      <c r="D7" s="12"/>
      <c r="E7" s="12"/>
      <c r="F7" s="12"/>
      <c r="G7" s="12"/>
      <c r="H7" s="12"/>
      <c r="I7" s="12" t="s">
        <v>120</v>
      </c>
      <c r="J7" s="12"/>
      <c r="K7" s="32"/>
      <c r="L7" s="12"/>
      <c r="M7" s="32"/>
      <c r="N7" s="12"/>
      <c r="O7" s="12"/>
      <c r="P7" s="12"/>
      <c r="Q7" s="12" t="s">
        <v>121</v>
      </c>
      <c r="R7" s="12"/>
      <c r="S7" s="12"/>
      <c r="T7" s="12"/>
      <c r="U7" s="12"/>
      <c r="V7" s="12"/>
      <c r="W7" s="12" t="s">
        <v>75</v>
      </c>
      <c r="X7" s="12"/>
      <c r="Y7" s="5"/>
      <c r="Z7" s="12"/>
      <c r="AA7" s="5"/>
    </row>
    <row r="8" spans="1:27" ht="19.5" customHeight="1">
      <c r="A8" s="2"/>
      <c r="B8" s="2"/>
      <c r="C8" s="12" t="s">
        <v>122</v>
      </c>
      <c r="D8" s="12"/>
      <c r="E8" s="12"/>
      <c r="F8" s="12"/>
      <c r="G8" s="12" t="s">
        <v>123</v>
      </c>
      <c r="H8" s="12"/>
      <c r="I8" s="12" t="s">
        <v>124</v>
      </c>
      <c r="J8" s="12"/>
      <c r="K8" s="12"/>
      <c r="L8" s="12"/>
      <c r="M8" s="32"/>
      <c r="N8" s="12"/>
      <c r="O8" s="12"/>
      <c r="P8" s="12"/>
      <c r="Q8" s="12" t="s">
        <v>125</v>
      </c>
      <c r="R8" s="12"/>
      <c r="S8" s="12"/>
      <c r="T8" s="12"/>
      <c r="U8" s="12" t="s">
        <v>126</v>
      </c>
      <c r="V8" s="12"/>
      <c r="W8" s="12" t="s">
        <v>127</v>
      </c>
      <c r="X8" s="12"/>
      <c r="Y8" s="7" t="s">
        <v>128</v>
      </c>
      <c r="Z8" s="12"/>
    </row>
    <row r="9" spans="1:27" ht="19.5" customHeight="1">
      <c r="A9" s="2"/>
      <c r="B9" s="2"/>
      <c r="C9" s="12" t="s">
        <v>129</v>
      </c>
      <c r="D9" s="12"/>
      <c r="E9" s="12" t="s">
        <v>130</v>
      </c>
      <c r="F9" s="12"/>
      <c r="G9" s="12" t="s">
        <v>131</v>
      </c>
      <c r="H9" s="12"/>
      <c r="I9" s="12" t="s">
        <v>132</v>
      </c>
      <c r="J9" s="12"/>
      <c r="K9" s="12" t="s">
        <v>133</v>
      </c>
      <c r="L9" s="12"/>
      <c r="M9" s="12" t="s">
        <v>134</v>
      </c>
      <c r="N9" s="12"/>
      <c r="O9" s="12" t="s">
        <v>135</v>
      </c>
      <c r="P9" s="12"/>
      <c r="Q9" s="12" t="s">
        <v>136</v>
      </c>
      <c r="R9" s="12"/>
      <c r="S9" s="12" t="s">
        <v>137</v>
      </c>
      <c r="T9" s="12"/>
      <c r="U9" s="12" t="s">
        <v>138</v>
      </c>
      <c r="V9" s="12"/>
      <c r="W9" s="12" t="s">
        <v>139</v>
      </c>
      <c r="X9" s="12"/>
      <c r="Y9" s="12" t="s">
        <v>140</v>
      </c>
      <c r="Z9" s="12"/>
      <c r="AA9" s="12" t="s">
        <v>141</v>
      </c>
    </row>
    <row r="10" spans="1:27" ht="19.5" customHeight="1">
      <c r="A10" s="2"/>
      <c r="B10" s="13" t="s">
        <v>8</v>
      </c>
      <c r="C10" s="12" t="s">
        <v>142</v>
      </c>
      <c r="D10" s="12"/>
      <c r="E10" s="12" t="s">
        <v>143</v>
      </c>
      <c r="F10" s="12"/>
      <c r="G10" s="12" t="s">
        <v>144</v>
      </c>
      <c r="H10" s="12"/>
      <c r="I10" s="12" t="s">
        <v>145</v>
      </c>
      <c r="J10" s="12"/>
      <c r="K10" s="12" t="s">
        <v>146</v>
      </c>
      <c r="L10" s="12"/>
      <c r="M10" s="12" t="s">
        <v>147</v>
      </c>
      <c r="N10" s="12"/>
      <c r="O10" s="12" t="s">
        <v>146</v>
      </c>
      <c r="P10" s="12"/>
      <c r="Q10" s="12" t="s">
        <v>148</v>
      </c>
      <c r="R10" s="12"/>
      <c r="S10" s="12" t="s">
        <v>149</v>
      </c>
      <c r="T10" s="12"/>
      <c r="U10" s="12" t="s">
        <v>150</v>
      </c>
      <c r="V10" s="12"/>
      <c r="W10" s="12" t="s">
        <v>151</v>
      </c>
      <c r="X10" s="12"/>
      <c r="Y10" s="12" t="s">
        <v>152</v>
      </c>
      <c r="Z10" s="12"/>
      <c r="AA10" s="12" t="s">
        <v>150</v>
      </c>
    </row>
    <row r="11" spans="1:27" ht="19.5" customHeight="1">
      <c r="A11" s="2"/>
      <c r="B11" s="2"/>
      <c r="C11" s="218" t="s">
        <v>12</v>
      </c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</row>
    <row r="12" spans="1:27" ht="17.25" customHeight="1">
      <c r="A12" s="2" t="s">
        <v>153</v>
      </c>
      <c r="B12" s="2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</row>
    <row r="13" spans="1:27" ht="17.25" customHeight="1">
      <c r="A13" s="33" t="s">
        <v>154</v>
      </c>
      <c r="B13" s="33"/>
      <c r="C13" s="4">
        <v>817775</v>
      </c>
      <c r="D13" s="34"/>
      <c r="E13" s="4">
        <v>504943</v>
      </c>
      <c r="F13" s="4"/>
      <c r="G13" s="4">
        <v>17395</v>
      </c>
      <c r="H13" s="4"/>
      <c r="I13" s="4">
        <v>507176</v>
      </c>
      <c r="J13" s="34"/>
      <c r="K13" s="4">
        <v>133188</v>
      </c>
      <c r="L13" s="34"/>
      <c r="M13" s="4">
        <v>220140</v>
      </c>
      <c r="N13" s="34"/>
      <c r="O13" s="4">
        <v>-8933</v>
      </c>
      <c r="P13" s="4"/>
      <c r="Q13" s="4">
        <v>1480</v>
      </c>
      <c r="R13" s="34"/>
      <c r="S13" s="4">
        <v>1384728</v>
      </c>
      <c r="T13" s="34"/>
      <c r="U13" s="4">
        <v>1377275</v>
      </c>
      <c r="V13" s="4"/>
      <c r="W13" s="4">
        <v>3577892</v>
      </c>
      <c r="X13" s="4"/>
      <c r="Y13" s="4">
        <v>513397</v>
      </c>
      <c r="Z13" s="4"/>
      <c r="AA13" s="4">
        <v>4091289</v>
      </c>
    </row>
    <row r="14" spans="1:27" ht="17.25" customHeight="1">
      <c r="A14" s="33"/>
      <c r="B14" s="33"/>
      <c r="C14" s="4"/>
      <c r="D14" s="34"/>
      <c r="E14" s="4"/>
      <c r="F14" s="4"/>
      <c r="G14" s="4"/>
      <c r="H14" s="4"/>
      <c r="I14" s="4"/>
      <c r="J14" s="34"/>
      <c r="K14" s="4"/>
      <c r="L14" s="34"/>
      <c r="M14" s="4"/>
      <c r="N14" s="34"/>
      <c r="O14" s="4"/>
      <c r="P14" s="4"/>
      <c r="Q14" s="4"/>
      <c r="R14" s="34"/>
      <c r="S14" s="4"/>
      <c r="T14" s="34"/>
      <c r="U14" s="4"/>
      <c r="V14" s="4"/>
      <c r="W14" s="4"/>
      <c r="X14" s="4"/>
      <c r="Y14" s="4"/>
      <c r="Z14" s="4"/>
      <c r="AA14" s="4"/>
    </row>
    <row r="15" spans="1:27" ht="17.149999999999999" customHeight="1">
      <c r="A15" s="33" t="s">
        <v>155</v>
      </c>
      <c r="B15" s="33"/>
      <c r="C15" s="4"/>
      <c r="D15" s="34"/>
      <c r="E15" s="4"/>
      <c r="F15" s="4"/>
      <c r="G15" s="4"/>
      <c r="H15" s="4"/>
      <c r="I15" s="4"/>
      <c r="J15" s="34"/>
      <c r="K15" s="4"/>
      <c r="L15" s="34"/>
      <c r="M15" s="4"/>
      <c r="N15" s="34"/>
      <c r="O15" s="4"/>
      <c r="P15" s="4"/>
      <c r="Q15" s="4"/>
      <c r="R15" s="34"/>
      <c r="S15" s="4"/>
      <c r="T15" s="34"/>
      <c r="U15" s="4"/>
      <c r="V15" s="4"/>
      <c r="W15" s="4"/>
      <c r="X15" s="4"/>
      <c r="Y15" s="4"/>
      <c r="Z15" s="4"/>
      <c r="AA15" s="4"/>
    </row>
    <row r="16" spans="1:27" ht="17.149999999999999" customHeight="1">
      <c r="A16" s="198" t="s">
        <v>156</v>
      </c>
      <c r="B16" s="33"/>
      <c r="C16" s="4"/>
      <c r="D16" s="34"/>
      <c r="E16" s="4"/>
      <c r="F16" s="4"/>
      <c r="G16" s="4"/>
      <c r="H16" s="4"/>
      <c r="I16" s="4"/>
      <c r="J16" s="34"/>
      <c r="K16" s="4"/>
      <c r="L16" s="34"/>
      <c r="M16" s="4"/>
      <c r="N16" s="34"/>
      <c r="O16" s="4"/>
      <c r="P16" s="4"/>
      <c r="Q16" s="4"/>
      <c r="R16" s="34"/>
      <c r="S16" s="4"/>
      <c r="T16" s="34"/>
      <c r="U16" s="4"/>
      <c r="V16" s="4"/>
      <c r="W16" s="4"/>
      <c r="X16" s="4"/>
      <c r="Y16" s="4"/>
      <c r="Z16" s="4"/>
      <c r="AA16" s="4"/>
    </row>
    <row r="17" spans="1:27" ht="17.25" customHeight="1">
      <c r="A17" s="145" t="s">
        <v>157</v>
      </c>
      <c r="B17" s="200">
        <v>7</v>
      </c>
      <c r="C17" s="38">
        <v>0</v>
      </c>
      <c r="D17" s="103"/>
      <c r="E17" s="38">
        <v>0</v>
      </c>
      <c r="F17" s="38"/>
      <c r="G17" s="38">
        <v>0</v>
      </c>
      <c r="H17" s="38"/>
      <c r="I17" s="38">
        <v>0</v>
      </c>
      <c r="J17" s="103"/>
      <c r="K17" s="38">
        <v>0</v>
      </c>
      <c r="L17" s="103"/>
      <c r="M17" s="38">
        <v>-122666</v>
      </c>
      <c r="N17" s="103"/>
      <c r="O17" s="38">
        <v>0</v>
      </c>
      <c r="P17" s="38"/>
      <c r="Q17" s="38">
        <v>0</v>
      </c>
      <c r="R17" s="103"/>
      <c r="S17" s="38">
        <v>0</v>
      </c>
      <c r="T17" s="103"/>
      <c r="U17" s="38">
        <v>0</v>
      </c>
      <c r="V17" s="38"/>
      <c r="W17" s="192">
        <v>-122666</v>
      </c>
      <c r="X17" s="38"/>
      <c r="Y17" s="38">
        <v>0</v>
      </c>
      <c r="Z17" s="38"/>
      <c r="AA17" s="38">
        <v>-122666</v>
      </c>
    </row>
    <row r="18" spans="1:27" ht="17.25" customHeight="1">
      <c r="A18" s="145" t="s">
        <v>158</v>
      </c>
      <c r="B18" s="145"/>
      <c r="C18" s="38">
        <v>0</v>
      </c>
      <c r="D18" s="103"/>
      <c r="E18" s="38">
        <v>0</v>
      </c>
      <c r="F18" s="38"/>
      <c r="G18" s="38">
        <v>0</v>
      </c>
      <c r="H18" s="38"/>
      <c r="I18" s="38">
        <v>0</v>
      </c>
      <c r="J18" s="103"/>
      <c r="K18" s="38">
        <v>0</v>
      </c>
      <c r="L18" s="103"/>
      <c r="M18" s="38">
        <v>0</v>
      </c>
      <c r="N18" s="103"/>
      <c r="O18" s="38">
        <v>0</v>
      </c>
      <c r="P18" s="38"/>
      <c r="Q18" s="38">
        <v>0</v>
      </c>
      <c r="R18" s="103"/>
      <c r="S18" s="38">
        <v>0</v>
      </c>
      <c r="T18" s="103"/>
      <c r="U18" s="38">
        <v>0</v>
      </c>
      <c r="V18" s="38"/>
      <c r="W18" s="192">
        <v>0</v>
      </c>
      <c r="X18" s="38"/>
      <c r="Y18" s="38">
        <v>-38269</v>
      </c>
      <c r="Z18" s="38"/>
      <c r="AA18" s="38">
        <v>-38269</v>
      </c>
    </row>
    <row r="19" spans="1:27" ht="20.25" customHeight="1">
      <c r="A19" s="33" t="s">
        <v>159</v>
      </c>
      <c r="B19" s="33"/>
      <c r="C19" s="133">
        <v>0</v>
      </c>
      <c r="D19" s="34"/>
      <c r="E19" s="133">
        <v>0</v>
      </c>
      <c r="F19" s="4"/>
      <c r="G19" s="133">
        <v>0</v>
      </c>
      <c r="H19" s="4"/>
      <c r="I19" s="133">
        <v>0</v>
      </c>
      <c r="J19" s="34"/>
      <c r="K19" s="133">
        <v>0</v>
      </c>
      <c r="L19" s="34"/>
      <c r="M19" s="133">
        <v>-122666</v>
      </c>
      <c r="N19" s="34"/>
      <c r="O19" s="133">
        <v>0</v>
      </c>
      <c r="P19" s="4"/>
      <c r="Q19" s="37">
        <v>0</v>
      </c>
      <c r="R19" s="34"/>
      <c r="S19" s="133">
        <v>0</v>
      </c>
      <c r="T19" s="34"/>
      <c r="U19" s="133">
        <v>0</v>
      </c>
      <c r="V19" s="34"/>
      <c r="W19" s="133">
        <v>-122666</v>
      </c>
      <c r="X19" s="34"/>
      <c r="Y19" s="133">
        <v>-38269</v>
      </c>
      <c r="Z19" s="34"/>
      <c r="AA19" s="133">
        <v>-160935</v>
      </c>
    </row>
    <row r="20" spans="1:27" ht="20.25" customHeight="1">
      <c r="A20" s="145"/>
      <c r="B20" s="145"/>
      <c r="C20" s="134"/>
      <c r="D20" s="130"/>
      <c r="E20" s="134"/>
      <c r="F20" s="132"/>
      <c r="G20" s="134"/>
      <c r="H20" s="132"/>
      <c r="I20" s="134"/>
      <c r="J20" s="130"/>
      <c r="K20" s="134"/>
      <c r="L20" s="130"/>
      <c r="M20" s="134"/>
      <c r="N20" s="130"/>
      <c r="O20" s="134"/>
      <c r="P20" s="134"/>
      <c r="Q20" s="134"/>
      <c r="R20" s="130"/>
      <c r="S20" s="135"/>
      <c r="T20" s="130"/>
      <c r="U20" s="184"/>
      <c r="V20" s="185"/>
      <c r="W20" s="184"/>
      <c r="X20" s="185"/>
      <c r="Y20" s="184"/>
      <c r="Z20" s="185"/>
      <c r="AA20" s="184"/>
    </row>
    <row r="21" spans="1:27" ht="20.25" customHeight="1">
      <c r="A21" s="33" t="s">
        <v>160</v>
      </c>
      <c r="B21" s="33"/>
      <c r="C21" s="148"/>
      <c r="D21" s="38"/>
      <c r="E21" s="148"/>
      <c r="F21" s="149"/>
      <c r="G21" s="148"/>
      <c r="H21" s="149"/>
      <c r="I21" s="148"/>
      <c r="J21" s="38"/>
      <c r="K21" s="148"/>
      <c r="L21" s="38"/>
      <c r="M21" s="148"/>
      <c r="N21" s="38"/>
      <c r="O21" s="148"/>
      <c r="P21" s="148"/>
      <c r="Q21" s="148"/>
      <c r="R21" s="38"/>
      <c r="S21" s="146"/>
      <c r="T21" s="38"/>
      <c r="U21" s="190"/>
      <c r="V21" s="190"/>
      <c r="W21" s="190"/>
      <c r="X21" s="190"/>
      <c r="Y21" s="190"/>
      <c r="Z21" s="190"/>
      <c r="AA21" s="190"/>
    </row>
    <row r="22" spans="1:27" ht="20.25" customHeight="1">
      <c r="A22" s="131" t="s">
        <v>161</v>
      </c>
      <c r="B22" s="131"/>
      <c r="C22" s="116">
        <v>0</v>
      </c>
      <c r="D22" s="117"/>
      <c r="E22" s="116">
        <v>0</v>
      </c>
      <c r="F22" s="194"/>
      <c r="G22" s="116">
        <v>0</v>
      </c>
      <c r="H22" s="194"/>
      <c r="I22" s="116">
        <v>0</v>
      </c>
      <c r="J22" s="117"/>
      <c r="K22" s="116">
        <v>0</v>
      </c>
      <c r="L22" s="38"/>
      <c r="M22" s="191">
        <v>268493</v>
      </c>
      <c r="N22" s="38"/>
      <c r="O22" s="116">
        <v>0</v>
      </c>
      <c r="P22" s="117"/>
      <c r="Q22" s="116">
        <v>0</v>
      </c>
      <c r="R22" s="117"/>
      <c r="S22" s="116">
        <v>0</v>
      </c>
      <c r="T22" s="118"/>
      <c r="U22" s="192">
        <v>0</v>
      </c>
      <c r="V22" s="193"/>
      <c r="W22" s="192">
        <v>268493</v>
      </c>
      <c r="X22" s="192"/>
      <c r="Y22" s="191">
        <v>-583</v>
      </c>
      <c r="Z22" s="192"/>
      <c r="AA22" s="191">
        <v>267910</v>
      </c>
    </row>
    <row r="23" spans="1:27" ht="20.25" customHeight="1">
      <c r="A23" s="131" t="s">
        <v>162</v>
      </c>
      <c r="B23" s="131"/>
      <c r="C23" s="116">
        <v>0</v>
      </c>
      <c r="D23" s="117"/>
      <c r="E23" s="116">
        <v>0</v>
      </c>
      <c r="F23" s="194"/>
      <c r="G23" s="116">
        <v>0</v>
      </c>
      <c r="H23" s="194"/>
      <c r="I23" s="116">
        <v>0</v>
      </c>
      <c r="J23" s="117"/>
      <c r="K23" s="116">
        <v>0</v>
      </c>
      <c r="L23" s="38"/>
      <c r="M23" s="116">
        <v>0</v>
      </c>
      <c r="N23" s="38"/>
      <c r="O23" s="148">
        <v>-1841</v>
      </c>
      <c r="P23" s="148"/>
      <c r="Q23" s="116">
        <v>0</v>
      </c>
      <c r="R23" s="38"/>
      <c r="S23" s="148">
        <v>0</v>
      </c>
      <c r="T23" s="38"/>
      <c r="U23" s="192">
        <v>-1841</v>
      </c>
      <c r="V23" s="193"/>
      <c r="W23" s="192">
        <v>-1841</v>
      </c>
      <c r="X23" s="192"/>
      <c r="Y23" s="191">
        <v>-1184</v>
      </c>
      <c r="Z23" s="192"/>
      <c r="AA23" s="191">
        <v>-3025</v>
      </c>
    </row>
    <row r="24" spans="1:27" ht="20.25" customHeight="1">
      <c r="A24" s="33" t="s">
        <v>109</v>
      </c>
      <c r="B24" s="33"/>
      <c r="C24" s="133">
        <v>0</v>
      </c>
      <c r="D24" s="34"/>
      <c r="E24" s="133">
        <v>0</v>
      </c>
      <c r="F24" s="4"/>
      <c r="G24" s="133">
        <v>0</v>
      </c>
      <c r="H24" s="4"/>
      <c r="I24" s="133">
        <v>0</v>
      </c>
      <c r="J24" s="34"/>
      <c r="K24" s="133">
        <v>0</v>
      </c>
      <c r="L24" s="34"/>
      <c r="M24" s="133">
        <v>268493</v>
      </c>
      <c r="N24" s="34"/>
      <c r="O24" s="133">
        <v>-1841</v>
      </c>
      <c r="P24" s="4"/>
      <c r="Q24" s="37">
        <v>0</v>
      </c>
      <c r="R24" s="34"/>
      <c r="S24" s="133">
        <v>0</v>
      </c>
      <c r="T24" s="34"/>
      <c r="U24" s="133">
        <v>-1841</v>
      </c>
      <c r="V24" s="34"/>
      <c r="W24" s="133">
        <v>266652</v>
      </c>
      <c r="X24" s="34"/>
      <c r="Y24" s="133">
        <v>-1767</v>
      </c>
      <c r="Z24" s="34"/>
      <c r="AA24" s="133">
        <v>264885</v>
      </c>
    </row>
    <row r="25" spans="1:27" ht="20.25" customHeight="1">
      <c r="A25" s="145"/>
      <c r="B25" s="145"/>
      <c r="C25" s="4"/>
      <c r="D25" s="34"/>
      <c r="E25" s="4"/>
      <c r="F25" s="4"/>
      <c r="G25" s="4"/>
      <c r="H25" s="4"/>
      <c r="I25" s="4"/>
      <c r="J25" s="34"/>
      <c r="K25" s="4"/>
      <c r="L25" s="34"/>
      <c r="M25" s="4"/>
      <c r="N25" s="34"/>
      <c r="O25" s="4"/>
      <c r="P25" s="4"/>
      <c r="Q25" s="4"/>
      <c r="R25" s="34"/>
      <c r="S25" s="34"/>
      <c r="T25" s="34"/>
      <c r="U25" s="4"/>
      <c r="V25" s="34"/>
      <c r="W25" s="4"/>
      <c r="X25" s="34"/>
      <c r="Y25" s="4"/>
      <c r="Z25" s="34"/>
      <c r="AA25" s="4"/>
    </row>
    <row r="26" spans="1:27" ht="20.25" customHeight="1">
      <c r="A26" s="145" t="s">
        <v>163</v>
      </c>
      <c r="B26" s="145"/>
      <c r="C26" s="38">
        <v>0</v>
      </c>
      <c r="D26" s="103"/>
      <c r="E26" s="38">
        <v>0</v>
      </c>
      <c r="F26" s="38"/>
      <c r="G26" s="38">
        <v>0</v>
      </c>
      <c r="H26" s="38"/>
      <c r="I26" s="38">
        <v>0</v>
      </c>
      <c r="J26" s="103"/>
      <c r="K26" s="38">
        <v>12914</v>
      </c>
      <c r="L26" s="103"/>
      <c r="M26" s="38">
        <v>-12914</v>
      </c>
      <c r="N26" s="103"/>
      <c r="O26" s="38">
        <v>0</v>
      </c>
      <c r="P26" s="38"/>
      <c r="Q26" s="38">
        <v>0</v>
      </c>
      <c r="R26" s="103"/>
      <c r="S26" s="103">
        <v>0</v>
      </c>
      <c r="T26" s="103"/>
      <c r="U26" s="38">
        <v>0</v>
      </c>
      <c r="V26" s="103"/>
      <c r="W26" s="38">
        <v>0</v>
      </c>
      <c r="X26" s="103"/>
      <c r="Y26" s="38">
        <v>0</v>
      </c>
      <c r="Z26" s="103"/>
      <c r="AA26" s="38">
        <v>0</v>
      </c>
    </row>
    <row r="27" spans="1:27" ht="20.25" customHeight="1">
      <c r="A27" s="145" t="s">
        <v>164</v>
      </c>
      <c r="B27" s="145"/>
      <c r="C27" s="38">
        <v>0</v>
      </c>
      <c r="D27" s="103"/>
      <c r="E27" s="183">
        <v>0</v>
      </c>
      <c r="F27" s="38"/>
      <c r="G27" s="38">
        <v>0</v>
      </c>
      <c r="H27" s="38"/>
      <c r="I27" s="38">
        <v>0</v>
      </c>
      <c r="J27" s="103"/>
      <c r="K27" s="38">
        <v>0</v>
      </c>
      <c r="L27" s="103"/>
      <c r="M27" s="38">
        <v>27516</v>
      </c>
      <c r="N27" s="103"/>
      <c r="O27" s="38">
        <v>0</v>
      </c>
      <c r="P27" s="38"/>
      <c r="Q27" s="38">
        <v>0</v>
      </c>
      <c r="R27" s="103"/>
      <c r="S27" s="38">
        <v>-27516</v>
      </c>
      <c r="T27" s="103"/>
      <c r="U27" s="38">
        <v>-27516</v>
      </c>
      <c r="V27" s="103"/>
      <c r="W27" s="146">
        <v>0</v>
      </c>
      <c r="X27" s="103"/>
      <c r="Y27" s="38">
        <v>0</v>
      </c>
      <c r="Z27" s="103"/>
      <c r="AA27" s="146">
        <v>0</v>
      </c>
    </row>
    <row r="28" spans="1:27" ht="20.25" customHeight="1" thickBot="1">
      <c r="A28" s="33" t="s">
        <v>165</v>
      </c>
      <c r="B28" s="33"/>
      <c r="C28" s="129">
        <v>817775</v>
      </c>
      <c r="D28" s="4"/>
      <c r="E28" s="129">
        <v>504943</v>
      </c>
      <c r="F28" s="4"/>
      <c r="G28" s="129">
        <v>17395</v>
      </c>
      <c r="H28" s="4"/>
      <c r="I28" s="129">
        <v>507176</v>
      </c>
      <c r="J28" s="4"/>
      <c r="K28" s="129">
        <v>146102</v>
      </c>
      <c r="L28" s="4"/>
      <c r="M28" s="129">
        <v>380569</v>
      </c>
      <c r="N28" s="4"/>
      <c r="O28" s="129">
        <v>-10774</v>
      </c>
      <c r="P28" s="4"/>
      <c r="Q28" s="129">
        <v>1480</v>
      </c>
      <c r="R28" s="4"/>
      <c r="S28" s="129">
        <v>1357212</v>
      </c>
      <c r="T28" s="4"/>
      <c r="U28" s="129">
        <v>1347918</v>
      </c>
      <c r="V28" s="4"/>
      <c r="W28" s="129">
        <v>3721878</v>
      </c>
      <c r="X28" s="4"/>
      <c r="Y28" s="129">
        <v>473361</v>
      </c>
      <c r="Z28" s="4"/>
      <c r="AA28" s="129">
        <v>4195239</v>
      </c>
    </row>
    <row r="29" spans="1:27" ht="20.25" customHeight="1" thickTop="1"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</row>
    <row r="30" spans="1:27" ht="20.25" customHeight="1">
      <c r="A30" s="2" t="s">
        <v>166</v>
      </c>
      <c r="B30" s="2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</row>
    <row r="31" spans="1:27" ht="20.25" customHeight="1">
      <c r="A31" s="33" t="s">
        <v>167</v>
      </c>
      <c r="B31" s="33"/>
      <c r="C31" s="4">
        <v>817775</v>
      </c>
      <c r="D31" s="34"/>
      <c r="E31" s="4">
        <v>504943</v>
      </c>
      <c r="F31" s="4"/>
      <c r="G31" s="4">
        <v>17395</v>
      </c>
      <c r="H31" s="4"/>
      <c r="I31" s="4">
        <v>324627</v>
      </c>
      <c r="J31" s="34"/>
      <c r="K31" s="4">
        <v>163484</v>
      </c>
      <c r="L31" s="34"/>
      <c r="M31" s="4">
        <v>354369</v>
      </c>
      <c r="N31" s="34"/>
      <c r="O31" s="4">
        <v>-14159</v>
      </c>
      <c r="P31" s="4"/>
      <c r="Q31" s="4">
        <v>1480</v>
      </c>
      <c r="R31" s="34"/>
      <c r="S31" s="4">
        <v>1386830</v>
      </c>
      <c r="T31" s="34"/>
      <c r="U31" s="4">
        <v>1374151</v>
      </c>
      <c r="V31" s="4"/>
      <c r="W31" s="4">
        <v>3556744</v>
      </c>
      <c r="X31" s="4"/>
      <c r="Y31" s="4">
        <v>599670</v>
      </c>
      <c r="Z31" s="4"/>
      <c r="AA31" s="4">
        <f>SUM(W31:Y31)</f>
        <v>4156414</v>
      </c>
    </row>
    <row r="32" spans="1:27" ht="20.25" customHeight="1">
      <c r="A32" s="33"/>
      <c r="B32" s="33"/>
      <c r="C32" s="4"/>
      <c r="D32" s="34"/>
      <c r="E32" s="4"/>
      <c r="F32" s="4"/>
      <c r="G32" s="4"/>
      <c r="H32" s="4"/>
      <c r="I32" s="4"/>
      <c r="J32" s="34"/>
      <c r="K32" s="4"/>
      <c r="L32" s="34"/>
      <c r="M32" s="4"/>
      <c r="N32" s="34"/>
      <c r="O32" s="4"/>
      <c r="P32" s="4"/>
      <c r="Q32" s="4"/>
      <c r="R32" s="34"/>
      <c r="S32" s="4"/>
      <c r="T32" s="34"/>
      <c r="U32" s="4"/>
      <c r="V32" s="4"/>
      <c r="W32" s="4"/>
      <c r="X32" s="4"/>
      <c r="Y32" s="4"/>
      <c r="Z32" s="4"/>
      <c r="AA32" s="4"/>
    </row>
    <row r="33" spans="1:27" ht="20.25" customHeight="1">
      <c r="A33" s="33" t="s">
        <v>155</v>
      </c>
      <c r="B33" s="33"/>
      <c r="C33" s="4"/>
      <c r="D33" s="34"/>
      <c r="E33" s="4"/>
      <c r="F33" s="4"/>
      <c r="G33" s="4"/>
      <c r="H33" s="4"/>
      <c r="I33" s="4"/>
      <c r="J33" s="34"/>
      <c r="K33" s="4"/>
      <c r="L33" s="34"/>
      <c r="M33" s="4"/>
      <c r="N33" s="34"/>
      <c r="O33" s="4"/>
      <c r="P33" s="4"/>
      <c r="Q33" s="4"/>
      <c r="R33" s="34"/>
      <c r="S33" s="4"/>
      <c r="T33" s="34"/>
      <c r="U33" s="4"/>
      <c r="V33" s="4"/>
      <c r="W33" s="4"/>
      <c r="X33" s="4"/>
      <c r="Y33" s="4"/>
      <c r="Z33" s="4"/>
      <c r="AA33" s="4"/>
    </row>
    <row r="34" spans="1:27" ht="20.25" customHeight="1">
      <c r="A34" s="198" t="s">
        <v>156</v>
      </c>
      <c r="B34" s="33"/>
      <c r="C34" s="4"/>
      <c r="D34" s="34"/>
      <c r="E34" s="4"/>
      <c r="F34" s="4"/>
      <c r="G34" s="4"/>
      <c r="H34" s="4"/>
      <c r="I34" s="4"/>
      <c r="J34" s="34"/>
      <c r="K34" s="4"/>
      <c r="L34" s="34"/>
      <c r="M34" s="4"/>
      <c r="N34" s="34"/>
      <c r="O34" s="4"/>
      <c r="P34" s="4"/>
      <c r="Q34" s="4"/>
      <c r="R34" s="34"/>
      <c r="S34" s="4"/>
      <c r="T34" s="34"/>
      <c r="U34" s="4"/>
      <c r="V34" s="4"/>
      <c r="W34" s="4"/>
      <c r="X34" s="4"/>
      <c r="Y34" s="4"/>
      <c r="Z34" s="4"/>
      <c r="AA34" s="4"/>
    </row>
    <row r="35" spans="1:27" ht="20.25" customHeight="1">
      <c r="A35" s="145" t="s">
        <v>157</v>
      </c>
      <c r="B35" s="200">
        <v>7</v>
      </c>
      <c r="C35" s="38">
        <v>0</v>
      </c>
      <c r="D35" s="103"/>
      <c r="E35" s="38">
        <v>0</v>
      </c>
      <c r="F35" s="38"/>
      <c r="G35" s="38">
        <v>0</v>
      </c>
      <c r="H35" s="38"/>
      <c r="I35" s="38">
        <v>0</v>
      </c>
      <c r="J35" s="103"/>
      <c r="K35" s="38">
        <v>0</v>
      </c>
      <c r="L35" s="103"/>
      <c r="M35" s="38">
        <v>-98129</v>
      </c>
      <c r="N35" s="103"/>
      <c r="O35" s="38">
        <v>0</v>
      </c>
      <c r="P35" s="38"/>
      <c r="Q35" s="38">
        <v>0</v>
      </c>
      <c r="R35" s="103"/>
      <c r="S35" s="38">
        <v>0</v>
      </c>
      <c r="T35" s="103"/>
      <c r="U35" s="38">
        <f>SUM(O35,Q35,S35)</f>
        <v>0</v>
      </c>
      <c r="V35" s="38"/>
      <c r="W35" s="192">
        <f>SUM(C35:M35,U35)</f>
        <v>-98129</v>
      </c>
      <c r="X35" s="38"/>
      <c r="Y35" s="38">
        <v>0</v>
      </c>
      <c r="Z35" s="38"/>
      <c r="AA35" s="38">
        <f t="shared" ref="AA35:AA36" si="0">SUM(W35:Y35)</f>
        <v>-98129</v>
      </c>
    </row>
    <row r="36" spans="1:27" ht="20.25" customHeight="1">
      <c r="A36" s="145" t="s">
        <v>158</v>
      </c>
      <c r="B36" s="145"/>
      <c r="C36" s="38">
        <v>0</v>
      </c>
      <c r="D36" s="103"/>
      <c r="E36" s="38">
        <v>0</v>
      </c>
      <c r="F36" s="38"/>
      <c r="G36" s="38">
        <v>0</v>
      </c>
      <c r="H36" s="38"/>
      <c r="I36" s="38">
        <v>0</v>
      </c>
      <c r="J36" s="103"/>
      <c r="K36" s="38">
        <v>0</v>
      </c>
      <c r="L36" s="103"/>
      <c r="M36" s="38">
        <v>0</v>
      </c>
      <c r="N36" s="103"/>
      <c r="O36" s="38">
        <v>0</v>
      </c>
      <c r="P36" s="38"/>
      <c r="Q36" s="38">
        <v>0</v>
      </c>
      <c r="R36" s="103"/>
      <c r="S36" s="38">
        <v>0</v>
      </c>
      <c r="T36" s="103"/>
      <c r="U36" s="38">
        <f>SUM(O36,Q36,S36)</f>
        <v>0</v>
      </c>
      <c r="V36" s="38"/>
      <c r="W36" s="192">
        <f>SUM(C36:M36,U36)</f>
        <v>0</v>
      </c>
      <c r="X36" s="38"/>
      <c r="Y36" s="38">
        <v>-32802</v>
      </c>
      <c r="Z36" s="38"/>
      <c r="AA36" s="38">
        <f t="shared" si="0"/>
        <v>-32802</v>
      </c>
    </row>
    <row r="37" spans="1:27" ht="20.25" customHeight="1">
      <c r="A37" s="33" t="s">
        <v>159</v>
      </c>
      <c r="B37" s="33"/>
      <c r="C37" s="133">
        <f>SUM(C35:C36)</f>
        <v>0</v>
      </c>
      <c r="D37" s="34"/>
      <c r="E37" s="133">
        <f>SUM(E35:E36)</f>
        <v>0</v>
      </c>
      <c r="F37" s="4"/>
      <c r="G37" s="133">
        <f>SUM(G35:G36)</f>
        <v>0</v>
      </c>
      <c r="H37" s="4"/>
      <c r="I37" s="133">
        <f>SUM(I35:I36)</f>
        <v>0</v>
      </c>
      <c r="J37" s="34"/>
      <c r="K37" s="133">
        <f>SUM(K35:K36)</f>
        <v>0</v>
      </c>
      <c r="L37" s="34"/>
      <c r="M37" s="133">
        <f>SUM(M35:M36)</f>
        <v>-98129</v>
      </c>
      <c r="N37" s="34"/>
      <c r="O37" s="133">
        <f>SUM(O35:O36)</f>
        <v>0</v>
      </c>
      <c r="P37" s="4"/>
      <c r="Q37" s="37">
        <f>SUM(Q36)</f>
        <v>0</v>
      </c>
      <c r="R37" s="34"/>
      <c r="S37" s="133">
        <f>SUM(S35:S36)</f>
        <v>0</v>
      </c>
      <c r="T37" s="34"/>
      <c r="U37" s="133">
        <f>SUM(U35:U36)</f>
        <v>0</v>
      </c>
      <c r="V37" s="34"/>
      <c r="W37" s="133">
        <f>SUM(W35:W36)</f>
        <v>-98129</v>
      </c>
      <c r="X37" s="34"/>
      <c r="Y37" s="133">
        <f>SUM(Y35:Y36)</f>
        <v>-32802</v>
      </c>
      <c r="Z37" s="34"/>
      <c r="AA37" s="133">
        <f>SUM(AA35:AA36)</f>
        <v>-130931</v>
      </c>
    </row>
    <row r="38" spans="1:27" ht="20.25" customHeight="1">
      <c r="A38" s="145"/>
      <c r="B38" s="145"/>
      <c r="C38" s="134"/>
      <c r="D38" s="130"/>
      <c r="E38" s="134"/>
      <c r="F38" s="132"/>
      <c r="G38" s="134"/>
      <c r="H38" s="132"/>
      <c r="I38" s="134"/>
      <c r="J38" s="130"/>
      <c r="K38" s="134"/>
      <c r="L38" s="130"/>
      <c r="M38" s="134"/>
      <c r="N38" s="130"/>
      <c r="O38" s="134"/>
      <c r="P38" s="134"/>
      <c r="Q38" s="134"/>
      <c r="R38" s="130"/>
      <c r="S38" s="135"/>
      <c r="T38" s="130"/>
      <c r="U38" s="184"/>
      <c r="V38" s="185"/>
      <c r="W38" s="184"/>
      <c r="X38" s="185"/>
      <c r="Y38" s="184"/>
      <c r="Z38" s="185"/>
      <c r="AA38" s="184"/>
    </row>
    <row r="39" spans="1:27" ht="20.25" customHeight="1">
      <c r="A39" s="198" t="s">
        <v>168</v>
      </c>
      <c r="B39" s="33"/>
      <c r="C39" s="148"/>
      <c r="D39" s="38"/>
      <c r="E39" s="148"/>
      <c r="F39" s="149"/>
      <c r="G39" s="148"/>
      <c r="H39" s="149"/>
      <c r="I39" s="148"/>
      <c r="J39" s="38"/>
      <c r="K39" s="148"/>
      <c r="L39" s="38"/>
      <c r="M39" s="148"/>
      <c r="N39" s="38"/>
      <c r="O39" s="148"/>
      <c r="P39" s="148"/>
      <c r="Q39" s="148"/>
      <c r="R39" s="38"/>
      <c r="S39" s="146"/>
      <c r="T39" s="38"/>
      <c r="U39" s="190"/>
      <c r="V39" s="190"/>
      <c r="W39" s="190"/>
      <c r="X39" s="190"/>
      <c r="Y39" s="190"/>
      <c r="Z39" s="190"/>
      <c r="AA39" s="190"/>
    </row>
    <row r="40" spans="1:27" ht="20.25" customHeight="1">
      <c r="A40" s="131" t="s">
        <v>169</v>
      </c>
      <c r="B40" s="131"/>
      <c r="C40" s="116">
        <v>0</v>
      </c>
      <c r="D40" s="117"/>
      <c r="E40" s="116">
        <v>0</v>
      </c>
      <c r="F40" s="194"/>
      <c r="G40" s="116">
        <v>0</v>
      </c>
      <c r="H40" s="194"/>
      <c r="I40" s="116">
        <v>1045</v>
      </c>
      <c r="J40" s="117"/>
      <c r="K40" s="116">
        <v>0</v>
      </c>
      <c r="L40" s="38"/>
      <c r="M40" s="191">
        <v>0</v>
      </c>
      <c r="N40" s="38"/>
      <c r="O40" s="116">
        <v>0</v>
      </c>
      <c r="P40" s="117"/>
      <c r="Q40" s="116">
        <v>0</v>
      </c>
      <c r="R40" s="117"/>
      <c r="S40" s="116">
        <v>0</v>
      </c>
      <c r="T40" s="118"/>
      <c r="U40" s="38">
        <f>SUM(O40,Q40,S40)</f>
        <v>0</v>
      </c>
      <c r="V40" s="193"/>
      <c r="W40" s="192">
        <f>SUM(C40:M40,U40)</f>
        <v>1045</v>
      </c>
      <c r="X40" s="192"/>
      <c r="Y40" s="191">
        <v>8955</v>
      </c>
      <c r="Z40" s="192"/>
      <c r="AA40" s="191">
        <f>W40+Y40</f>
        <v>10000</v>
      </c>
    </row>
    <row r="41" spans="1:27" ht="20.25" customHeight="1">
      <c r="A41" s="33" t="s">
        <v>170</v>
      </c>
      <c r="B41" s="33"/>
      <c r="C41" s="37">
        <f>SUM(C40)</f>
        <v>0</v>
      </c>
      <c r="D41" s="34"/>
      <c r="E41" s="37">
        <f>SUM(E40)</f>
        <v>0</v>
      </c>
      <c r="F41" s="4"/>
      <c r="G41" s="37">
        <f>SUM(G40)</f>
        <v>0</v>
      </c>
      <c r="H41" s="4"/>
      <c r="I41" s="37">
        <f>SUM(I40)</f>
        <v>1045</v>
      </c>
      <c r="J41" s="34"/>
      <c r="K41" s="37">
        <f>SUM(K40)</f>
        <v>0</v>
      </c>
      <c r="L41" s="34"/>
      <c r="M41" s="37">
        <f>SUM(M40)</f>
        <v>0</v>
      </c>
      <c r="N41" s="34"/>
      <c r="O41" s="37">
        <f>SUM(O40)</f>
        <v>0</v>
      </c>
      <c r="P41" s="4"/>
      <c r="Q41" s="37">
        <f>SUM(Q40)</f>
        <v>0</v>
      </c>
      <c r="R41" s="34"/>
      <c r="S41" s="37">
        <f>SUM(S40)</f>
        <v>0</v>
      </c>
      <c r="T41" s="34"/>
      <c r="U41" s="37">
        <f>SUM(U40)</f>
        <v>0</v>
      </c>
      <c r="V41" s="34"/>
      <c r="W41" s="37">
        <f>SUM(W40)</f>
        <v>1045</v>
      </c>
      <c r="X41" s="34"/>
      <c r="Y41" s="37">
        <f>SUM(Y40)</f>
        <v>8955</v>
      </c>
      <c r="Z41" s="34"/>
      <c r="AA41" s="37">
        <f>SUM(AA40)</f>
        <v>10000</v>
      </c>
    </row>
    <row r="42" spans="1:27" ht="20.25" customHeight="1">
      <c r="A42" s="33"/>
      <c r="B42" s="33"/>
      <c r="C42" s="4"/>
      <c r="D42" s="34"/>
      <c r="E42" s="4"/>
      <c r="F42" s="4"/>
      <c r="G42" s="4"/>
      <c r="H42" s="4"/>
      <c r="I42" s="4"/>
      <c r="J42" s="34"/>
      <c r="K42" s="4"/>
      <c r="L42" s="34"/>
      <c r="M42" s="4"/>
      <c r="N42" s="34"/>
      <c r="O42" s="4"/>
      <c r="P42" s="4"/>
      <c r="Q42" s="210"/>
      <c r="R42" s="34"/>
      <c r="S42" s="4"/>
      <c r="T42" s="34"/>
      <c r="U42" s="4"/>
      <c r="V42" s="34"/>
      <c r="W42" s="4"/>
      <c r="X42" s="34"/>
      <c r="Y42" s="4"/>
      <c r="Z42" s="34"/>
      <c r="AA42" s="4"/>
    </row>
    <row r="43" spans="1:27" ht="20.25" customHeight="1">
      <c r="A43" s="33" t="s">
        <v>160</v>
      </c>
      <c r="B43" s="33"/>
      <c r="C43" s="148"/>
      <c r="D43" s="38"/>
      <c r="E43" s="148"/>
      <c r="F43" s="149"/>
      <c r="G43" s="148"/>
      <c r="H43" s="149"/>
      <c r="I43" s="148"/>
      <c r="J43" s="38"/>
      <c r="K43" s="148"/>
      <c r="L43" s="38"/>
      <c r="M43" s="148"/>
      <c r="N43" s="38"/>
      <c r="O43" s="148"/>
      <c r="P43" s="148"/>
      <c r="Q43" s="148"/>
      <c r="R43" s="38"/>
      <c r="S43" s="146"/>
      <c r="T43" s="38"/>
      <c r="U43" s="190"/>
      <c r="V43" s="190"/>
      <c r="W43" s="190"/>
      <c r="X43" s="190"/>
      <c r="Y43" s="190"/>
      <c r="Z43" s="190"/>
      <c r="AA43" s="190"/>
    </row>
    <row r="44" spans="1:27" ht="20.25" customHeight="1">
      <c r="A44" s="131" t="s">
        <v>171</v>
      </c>
      <c r="B44" s="131"/>
      <c r="C44" s="116">
        <v>0</v>
      </c>
      <c r="D44" s="117"/>
      <c r="E44" s="116">
        <v>0</v>
      </c>
      <c r="F44" s="194"/>
      <c r="G44" s="116">
        <v>0</v>
      </c>
      <c r="H44" s="194"/>
      <c r="I44" s="116">
        <v>0</v>
      </c>
      <c r="J44" s="117"/>
      <c r="K44" s="116"/>
      <c r="L44" s="38"/>
      <c r="M44" s="116">
        <f>'SI-5'!D37</f>
        <v>-173212</v>
      </c>
      <c r="N44" s="38"/>
      <c r="O44" s="116">
        <v>0</v>
      </c>
      <c r="P44" s="117"/>
      <c r="Q44" s="116">
        <v>0</v>
      </c>
      <c r="R44" s="117"/>
      <c r="S44" s="116">
        <v>0</v>
      </c>
      <c r="T44" s="118"/>
      <c r="U44" s="38">
        <f t="shared" ref="U44:U45" si="1">SUM(O44,Q44,S44)</f>
        <v>0</v>
      </c>
      <c r="V44" s="193"/>
      <c r="W44" s="192">
        <f>SUM(C44:M44,U44)</f>
        <v>-173212</v>
      </c>
      <c r="X44" s="192"/>
      <c r="Y44" s="191">
        <v>-47167</v>
      </c>
      <c r="Z44" s="192"/>
      <c r="AA44" s="191">
        <f>W44+Y44</f>
        <v>-220379</v>
      </c>
    </row>
    <row r="45" spans="1:27" ht="20.25" customHeight="1">
      <c r="A45" s="131" t="s">
        <v>162</v>
      </c>
      <c r="B45" s="131"/>
      <c r="C45" s="116">
        <v>0</v>
      </c>
      <c r="D45" s="117"/>
      <c r="E45" s="116">
        <v>0</v>
      </c>
      <c r="F45" s="194"/>
      <c r="G45" s="116">
        <v>0</v>
      </c>
      <c r="H45" s="194"/>
      <c r="I45" s="116">
        <v>0</v>
      </c>
      <c r="J45" s="117"/>
      <c r="K45" s="116">
        <v>0</v>
      </c>
      <c r="L45" s="38"/>
      <c r="M45" s="116">
        <v>0</v>
      </c>
      <c r="N45" s="38"/>
      <c r="O45" s="116">
        <v>-2075</v>
      </c>
      <c r="P45" s="148"/>
      <c r="Q45" s="116">
        <v>0</v>
      </c>
      <c r="R45" s="38"/>
      <c r="S45" s="148">
        <v>0</v>
      </c>
      <c r="T45" s="38"/>
      <c r="U45" s="38">
        <f t="shared" si="1"/>
        <v>-2075</v>
      </c>
      <c r="V45" s="193"/>
      <c r="W45" s="192">
        <f>SUM(C45:M45,U45)</f>
        <v>-2075</v>
      </c>
      <c r="X45" s="192"/>
      <c r="Y45" s="191">
        <v>-813</v>
      </c>
      <c r="Z45" s="192"/>
      <c r="AA45" s="191">
        <f>W45+Y45</f>
        <v>-2888</v>
      </c>
    </row>
    <row r="46" spans="1:27" ht="20.25" customHeight="1">
      <c r="A46" s="33" t="s">
        <v>109</v>
      </c>
      <c r="B46" s="33"/>
      <c r="C46" s="133">
        <f>SUM(C44:C45)</f>
        <v>0</v>
      </c>
      <c r="D46" s="34"/>
      <c r="E46" s="133">
        <f>SUM(E44:E45)</f>
        <v>0</v>
      </c>
      <c r="F46" s="4"/>
      <c r="G46" s="133">
        <f>SUM(G44:G45)</f>
        <v>0</v>
      </c>
      <c r="H46" s="4"/>
      <c r="I46" s="133">
        <f>SUM(I44:I45)</f>
        <v>0</v>
      </c>
      <c r="J46" s="34"/>
      <c r="K46" s="133">
        <f>SUM(K44:K45)</f>
        <v>0</v>
      </c>
      <c r="L46" s="34"/>
      <c r="M46" s="133">
        <f>SUM(M44:M45)</f>
        <v>-173212</v>
      </c>
      <c r="N46" s="34"/>
      <c r="O46" s="133">
        <f>SUM(O44:O45)</f>
        <v>-2075</v>
      </c>
      <c r="P46" s="4"/>
      <c r="Q46" s="37">
        <f>SUM(Q45)</f>
        <v>0</v>
      </c>
      <c r="R46" s="34"/>
      <c r="S46" s="133">
        <f>SUM(S44:S45)</f>
        <v>0</v>
      </c>
      <c r="T46" s="34"/>
      <c r="U46" s="133">
        <f>SUM(U44:U45)</f>
        <v>-2075</v>
      </c>
      <c r="V46" s="34"/>
      <c r="W46" s="133">
        <f>SUM(W44:W45)</f>
        <v>-175287</v>
      </c>
      <c r="X46" s="34"/>
      <c r="Y46" s="133">
        <f>SUM(Y44:Y45)</f>
        <v>-47980</v>
      </c>
      <c r="Z46" s="34"/>
      <c r="AA46" s="133">
        <f>SUM(AA44:AA45)</f>
        <v>-223267</v>
      </c>
    </row>
    <row r="47" spans="1:27" ht="20.25" customHeight="1">
      <c r="A47" s="145"/>
      <c r="B47" s="145"/>
      <c r="C47" s="4"/>
      <c r="D47" s="34"/>
      <c r="E47" s="4"/>
      <c r="F47" s="4"/>
      <c r="G47" s="4"/>
      <c r="H47" s="4"/>
      <c r="I47" s="4"/>
      <c r="J47" s="34"/>
      <c r="K47" s="4"/>
      <c r="L47" s="34"/>
      <c r="M47" s="4"/>
      <c r="N47" s="34"/>
      <c r="O47" s="4"/>
      <c r="P47" s="4"/>
      <c r="Q47" s="4"/>
      <c r="R47" s="34"/>
      <c r="S47" s="34"/>
      <c r="T47" s="34"/>
      <c r="U47" s="4"/>
      <c r="V47" s="34"/>
      <c r="W47" s="4"/>
      <c r="X47" s="34"/>
      <c r="Y47" s="4"/>
      <c r="Z47" s="34"/>
      <c r="AA47" s="4"/>
    </row>
    <row r="48" spans="1:27" ht="20.25" customHeight="1">
      <c r="A48" s="145" t="s">
        <v>164</v>
      </c>
      <c r="B48" s="145"/>
      <c r="C48" s="38">
        <v>0</v>
      </c>
      <c r="D48" s="103"/>
      <c r="E48" s="183">
        <v>0</v>
      </c>
      <c r="F48" s="38"/>
      <c r="G48" s="38">
        <v>0</v>
      </c>
      <c r="H48" s="38"/>
      <c r="I48" s="38">
        <v>0</v>
      </c>
      <c r="J48" s="103"/>
      <c r="K48" s="38">
        <v>0</v>
      </c>
      <c r="L48" s="103"/>
      <c r="M48" s="38">
        <v>12856</v>
      </c>
      <c r="N48" s="103"/>
      <c r="O48" s="38">
        <v>0</v>
      </c>
      <c r="P48" s="38"/>
      <c r="Q48" s="38">
        <v>0</v>
      </c>
      <c r="R48" s="103"/>
      <c r="S48" s="38">
        <f>-M48</f>
        <v>-12856</v>
      </c>
      <c r="T48" s="103"/>
      <c r="U48" s="38">
        <f>SUM(O48,Q48,S48)</f>
        <v>-12856</v>
      </c>
      <c r="V48" s="103"/>
      <c r="W48" s="192">
        <f>SUM(C48:M48,U48)</f>
        <v>0</v>
      </c>
      <c r="X48" s="103"/>
      <c r="Y48" s="38">
        <v>0</v>
      </c>
      <c r="Z48" s="103"/>
      <c r="AA48" s="146">
        <f t="shared" ref="AA48" si="2">SUM(W48:Y48)</f>
        <v>0</v>
      </c>
    </row>
    <row r="49" spans="1:27" ht="20.25" customHeight="1" thickBot="1">
      <c r="A49" s="33" t="s">
        <v>172</v>
      </c>
      <c r="B49" s="33"/>
      <c r="C49" s="129">
        <f>SUM(C31,C37,C46,C48:C48,C41)</f>
        <v>817775</v>
      </c>
      <c r="D49" s="4"/>
      <c r="E49" s="129">
        <f>SUM(E31,E37,E46,E48:E48,E41)</f>
        <v>504943</v>
      </c>
      <c r="F49" s="4"/>
      <c r="G49" s="129">
        <f>SUM(G31,G37,G46,G48:G48,G41)</f>
        <v>17395</v>
      </c>
      <c r="H49" s="4"/>
      <c r="I49" s="129">
        <f>SUM(I31,I37,I46,I48:I48,I41)</f>
        <v>325672</v>
      </c>
      <c r="J49" s="4"/>
      <c r="K49" s="129">
        <f>SUM(K31,K37,K46,K48:K48,K41)</f>
        <v>163484</v>
      </c>
      <c r="L49" s="4"/>
      <c r="M49" s="129">
        <f>SUM(M31,M37,M46,M48:M48,M41)</f>
        <v>95884</v>
      </c>
      <c r="N49" s="4"/>
      <c r="O49" s="129">
        <f>SUM(O31,O37,O46,O48:O48,O41)</f>
        <v>-16234</v>
      </c>
      <c r="P49" s="4"/>
      <c r="Q49" s="129">
        <f>SUM(Q31,Q37,Q46,Q48:Q48,Q41)</f>
        <v>1480</v>
      </c>
      <c r="R49" s="4"/>
      <c r="S49" s="129">
        <f>SUM(S31,S37,S46,S48:S48,S41)</f>
        <v>1373974</v>
      </c>
      <c r="T49" s="4"/>
      <c r="U49" s="129">
        <f>SUM(U31,U37,U46,U48:U48,U41)</f>
        <v>1359220</v>
      </c>
      <c r="V49" s="4"/>
      <c r="W49" s="129">
        <f>SUM(W31,W37,W46,W48:W48,W41)</f>
        <v>3284373</v>
      </c>
      <c r="X49" s="4"/>
      <c r="Y49" s="129">
        <f>SUM(Y31,Y37,Y46,Y48:Y48,Y41)</f>
        <v>527843</v>
      </c>
      <c r="Z49" s="4"/>
      <c r="AA49" s="129">
        <f>SUM(AA31,AA37,AA46,AA48:AA48,AA41)</f>
        <v>3812216</v>
      </c>
    </row>
    <row r="50" spans="1:27" ht="20.25" customHeight="1" thickTop="1"/>
  </sheetData>
  <mergeCells count="4">
    <mergeCell ref="C4:AA4"/>
    <mergeCell ref="K5:M5"/>
    <mergeCell ref="O5:U5"/>
    <mergeCell ref="C11:AA11"/>
  </mergeCells>
  <pageMargins left="0.8" right="0.3" top="0" bottom="0.5" header="0.5" footer="0.5"/>
  <pageSetup paperSize="9" scale="47" firstPageNumber="6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3E701-0BEF-4100-8649-789A3515EF4B}">
  <sheetPr>
    <tabColor rgb="FF92D050"/>
  </sheetPr>
  <dimension ref="A1:M40"/>
  <sheetViews>
    <sheetView view="pageBreakPreview" zoomScaleNormal="75" zoomScaleSheetLayoutView="100" workbookViewId="0">
      <selection activeCell="E35" sqref="E35"/>
    </sheetView>
  </sheetViews>
  <sheetFormatPr defaultColWidth="9.453125" defaultRowHeight="18.75" customHeight="1"/>
  <cols>
    <col min="1" max="1" width="68.81640625" customWidth="1"/>
    <col min="2" max="2" width="7.81640625" customWidth="1"/>
    <col min="3" max="3" width="19" style="35" customWidth="1"/>
    <col min="4" max="4" width="2" style="35" customWidth="1"/>
    <col min="5" max="5" width="19" style="35" customWidth="1"/>
    <col min="6" max="6" width="2" style="35" customWidth="1"/>
    <col min="7" max="7" width="19" style="35" customWidth="1"/>
    <col min="8" max="8" width="2.1796875" style="35" customWidth="1"/>
    <col min="9" max="9" width="19" style="35" customWidth="1"/>
    <col min="10" max="10" width="2" style="35" customWidth="1"/>
    <col min="11" max="11" width="19" style="35" customWidth="1"/>
    <col min="12" max="12" width="1.81640625" style="35" customWidth="1"/>
    <col min="13" max="13" width="19" style="35" customWidth="1"/>
    <col min="14" max="14" width="11.54296875" bestFit="1" customWidth="1"/>
    <col min="15" max="15" width="5.453125" bestFit="1" customWidth="1"/>
  </cols>
  <sheetData>
    <row r="1" spans="1:13" ht="18.75" customHeight="1">
      <c r="A1" s="3" t="s">
        <v>77</v>
      </c>
      <c r="B1" s="3"/>
    </row>
    <row r="2" spans="1:13" ht="18.75" customHeight="1">
      <c r="A2" s="65" t="s">
        <v>115</v>
      </c>
      <c r="B2" s="65"/>
    </row>
    <row r="3" spans="1:13" ht="14.25" customHeight="1"/>
    <row r="4" spans="1:13" s="18" customFormat="1" ht="18.75" customHeight="1">
      <c r="A4" s="36"/>
      <c r="B4" s="36"/>
      <c r="C4" s="224" t="s">
        <v>173</v>
      </c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s="18" customFormat="1" ht="18.75" customHeight="1">
      <c r="A5" s="36"/>
      <c r="B5" s="36"/>
      <c r="C5" s="212"/>
      <c r="D5" s="212"/>
      <c r="E5" s="213"/>
      <c r="F5" s="212"/>
      <c r="G5" s="225"/>
      <c r="H5" s="225"/>
      <c r="I5" s="225"/>
      <c r="J5" s="213"/>
      <c r="K5" s="213" t="s">
        <v>174</v>
      </c>
      <c r="L5" s="212"/>
      <c r="M5" s="212"/>
    </row>
    <row r="6" spans="1:13" s="18" customFormat="1" ht="18.75" customHeight="1">
      <c r="C6" s="213"/>
      <c r="D6" s="213"/>
      <c r="E6" s="12"/>
      <c r="F6" s="213"/>
      <c r="G6" s="226" t="s">
        <v>175</v>
      </c>
      <c r="H6" s="226"/>
      <c r="I6" s="226"/>
      <c r="J6" s="213"/>
      <c r="K6" s="214" t="s">
        <v>176</v>
      </c>
      <c r="L6" s="213"/>
    </row>
    <row r="7" spans="1:13" s="18" customFormat="1" ht="18.75" customHeight="1">
      <c r="C7" s="12" t="s">
        <v>119</v>
      </c>
      <c r="D7" s="12"/>
      <c r="E7" s="12"/>
      <c r="F7" s="12"/>
      <c r="G7" s="213"/>
      <c r="H7" s="213"/>
      <c r="I7" s="213"/>
      <c r="J7" s="213"/>
      <c r="L7" s="213"/>
    </row>
    <row r="8" spans="1:13" s="18" customFormat="1" ht="18.75" customHeight="1">
      <c r="C8" s="12" t="s">
        <v>122</v>
      </c>
      <c r="D8" s="12"/>
      <c r="E8" s="12" t="s">
        <v>130</v>
      </c>
      <c r="F8" s="12"/>
      <c r="G8" s="12" t="s">
        <v>133</v>
      </c>
      <c r="H8" s="213"/>
      <c r="I8" s="12"/>
      <c r="J8" s="12"/>
      <c r="K8" s="12" t="s">
        <v>137</v>
      </c>
      <c r="L8" s="213"/>
      <c r="M8" s="12" t="s">
        <v>141</v>
      </c>
    </row>
    <row r="9" spans="1:13" s="18" customFormat="1" ht="18.75" customHeight="1">
      <c r="B9" s="150" t="s">
        <v>8</v>
      </c>
      <c r="C9" s="12" t="s">
        <v>177</v>
      </c>
      <c r="D9" s="12"/>
      <c r="E9" s="12" t="s">
        <v>143</v>
      </c>
      <c r="F9" s="12"/>
      <c r="G9" s="12" t="s">
        <v>146</v>
      </c>
      <c r="H9" s="213"/>
      <c r="I9" s="12" t="s">
        <v>178</v>
      </c>
      <c r="J9" s="12"/>
      <c r="K9" s="12" t="s">
        <v>149</v>
      </c>
      <c r="L9" s="213"/>
      <c r="M9" s="12" t="s">
        <v>150</v>
      </c>
    </row>
    <row r="10" spans="1:13" s="18" customFormat="1" ht="18.75" customHeight="1">
      <c r="C10" s="218" t="s">
        <v>12</v>
      </c>
      <c r="D10" s="218"/>
      <c r="E10" s="218"/>
      <c r="F10" s="218"/>
      <c r="G10" s="218"/>
      <c r="H10" s="218"/>
      <c r="I10" s="218"/>
      <c r="J10" s="218"/>
      <c r="K10" s="218"/>
      <c r="L10" s="218"/>
      <c r="M10" s="218"/>
    </row>
    <row r="11" spans="1:13" ht="18.75" customHeight="1">
      <c r="A11" s="2" t="s">
        <v>153</v>
      </c>
      <c r="B11" s="2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</row>
    <row r="12" spans="1:13" ht="18.75" customHeight="1">
      <c r="A12" s="33" t="s">
        <v>154</v>
      </c>
      <c r="B12" s="33"/>
      <c r="C12" s="195">
        <v>817775</v>
      </c>
      <c r="D12" s="195"/>
      <c r="E12" s="195">
        <v>504943</v>
      </c>
      <c r="F12" s="195"/>
      <c r="G12" s="195">
        <v>88506</v>
      </c>
      <c r="H12" s="196"/>
      <c r="I12" s="195">
        <v>789428</v>
      </c>
      <c r="J12" s="196"/>
      <c r="K12" s="195">
        <v>485312</v>
      </c>
      <c r="L12" s="195"/>
      <c r="M12" s="197">
        <v>2685964</v>
      </c>
    </row>
    <row r="13" spans="1:13" ht="18.649999999999999" customHeight="1">
      <c r="A13" s="145"/>
      <c r="B13" s="145"/>
      <c r="C13" s="134"/>
      <c r="D13" s="132"/>
      <c r="E13" s="134"/>
      <c r="F13" s="132"/>
      <c r="G13" s="134"/>
      <c r="H13" s="130"/>
      <c r="I13" s="134"/>
      <c r="J13" s="132"/>
      <c r="K13" s="134"/>
      <c r="L13" s="130"/>
      <c r="M13" s="135"/>
    </row>
    <row r="14" spans="1:13" ht="18.75" customHeight="1">
      <c r="A14" s="33" t="s">
        <v>179</v>
      </c>
      <c r="B14" s="33"/>
      <c r="C14" s="134"/>
      <c r="D14" s="132"/>
      <c r="E14" s="134"/>
      <c r="F14" s="132"/>
      <c r="G14" s="134"/>
      <c r="H14" s="130"/>
      <c r="I14" s="134"/>
      <c r="J14" s="132"/>
      <c r="K14" s="134"/>
      <c r="L14" s="130"/>
      <c r="M14" s="135"/>
    </row>
    <row r="15" spans="1:13" ht="18.75" customHeight="1">
      <c r="A15" s="198" t="s">
        <v>156</v>
      </c>
      <c r="B15" s="33"/>
      <c r="C15" s="134"/>
      <c r="D15" s="132"/>
      <c r="E15" s="134"/>
      <c r="F15" s="132"/>
      <c r="G15" s="134"/>
      <c r="H15" s="130"/>
      <c r="I15" s="134"/>
      <c r="J15" s="132"/>
      <c r="K15" s="134"/>
      <c r="L15" s="130"/>
      <c r="M15" s="135"/>
    </row>
    <row r="16" spans="1:13" ht="18.75" customHeight="1">
      <c r="A16" s="145" t="s">
        <v>157</v>
      </c>
      <c r="B16" s="200">
        <v>7</v>
      </c>
      <c r="C16" s="134">
        <v>0</v>
      </c>
      <c r="D16" s="132"/>
      <c r="E16" s="134">
        <v>0</v>
      </c>
      <c r="F16" s="132"/>
      <c r="G16" s="134">
        <v>0</v>
      </c>
      <c r="H16" s="130"/>
      <c r="I16" s="134">
        <v>-122666</v>
      </c>
      <c r="J16" s="132"/>
      <c r="K16" s="134">
        <v>0</v>
      </c>
      <c r="L16" s="130"/>
      <c r="M16" s="191">
        <v>-122666</v>
      </c>
    </row>
    <row r="17" spans="1:13" s="165" customFormat="1" ht="18.75" customHeight="1">
      <c r="A17" s="33" t="s">
        <v>159</v>
      </c>
      <c r="B17" s="33"/>
      <c r="C17" s="133">
        <v>0</v>
      </c>
      <c r="D17" s="211"/>
      <c r="E17" s="133">
        <v>0</v>
      </c>
      <c r="F17" s="211"/>
      <c r="G17" s="133">
        <v>0</v>
      </c>
      <c r="H17" s="4"/>
      <c r="I17" s="133">
        <v>-122666</v>
      </c>
      <c r="J17" s="4"/>
      <c r="K17" s="133">
        <v>0</v>
      </c>
      <c r="L17" s="4"/>
      <c r="M17" s="133">
        <v>-122666</v>
      </c>
    </row>
    <row r="18" spans="1:13" ht="17.149999999999999" customHeight="1">
      <c r="A18" s="145"/>
      <c r="B18" s="145"/>
      <c r="C18" s="134"/>
      <c r="D18" s="132"/>
      <c r="E18" s="134"/>
      <c r="F18" s="132"/>
      <c r="G18" s="134"/>
      <c r="H18" s="130"/>
      <c r="I18" s="134"/>
      <c r="J18" s="132"/>
      <c r="K18" s="134"/>
      <c r="L18" s="130"/>
      <c r="M18" s="135"/>
    </row>
    <row r="19" spans="1:13" ht="18.75" customHeight="1">
      <c r="A19" s="33" t="s">
        <v>160</v>
      </c>
      <c r="B19" s="33"/>
      <c r="C19" s="134"/>
      <c r="D19" s="130"/>
      <c r="E19" s="134"/>
      <c r="F19" s="130"/>
      <c r="G19" s="134"/>
      <c r="H19" s="130"/>
      <c r="I19" s="134"/>
      <c r="J19" s="132"/>
      <c r="K19" s="134"/>
      <c r="L19" s="130"/>
      <c r="M19" s="134"/>
    </row>
    <row r="20" spans="1:13" ht="18.75" customHeight="1">
      <c r="A20" s="131" t="s">
        <v>161</v>
      </c>
      <c r="B20" s="131"/>
      <c r="C20" s="134">
        <v>0</v>
      </c>
      <c r="D20" s="132"/>
      <c r="E20" s="134">
        <v>0</v>
      </c>
      <c r="F20" s="132"/>
      <c r="G20" s="134">
        <v>0</v>
      </c>
      <c r="H20" s="130"/>
      <c r="I20" s="134">
        <v>209424</v>
      </c>
      <c r="J20" s="130"/>
      <c r="K20" s="135">
        <v>0</v>
      </c>
      <c r="L20" s="130"/>
      <c r="M20" s="135">
        <v>209424</v>
      </c>
    </row>
    <row r="21" spans="1:13" s="165" customFormat="1" ht="18.75" customHeight="1">
      <c r="A21" s="33" t="s">
        <v>180</v>
      </c>
      <c r="B21" s="33"/>
      <c r="C21" s="133">
        <v>0</v>
      </c>
      <c r="D21" s="211"/>
      <c r="E21" s="133">
        <v>0</v>
      </c>
      <c r="F21" s="211"/>
      <c r="G21" s="133">
        <v>0</v>
      </c>
      <c r="H21" s="4"/>
      <c r="I21" s="133">
        <v>209424</v>
      </c>
      <c r="J21" s="4"/>
      <c r="K21" s="133">
        <v>0</v>
      </c>
      <c r="L21" s="4"/>
      <c r="M21" s="133">
        <v>209424</v>
      </c>
    </row>
    <row r="22" spans="1:13" ht="13" customHeight="1">
      <c r="A22" s="33"/>
      <c r="B22" s="33"/>
      <c r="C22" s="211"/>
      <c r="D22" s="211"/>
      <c r="E22" s="211"/>
      <c r="F22" s="211"/>
      <c r="G22" s="211"/>
      <c r="H22" s="4"/>
      <c r="I22" s="4"/>
      <c r="J22" s="4"/>
      <c r="K22" s="4"/>
      <c r="L22" s="4"/>
      <c r="M22" s="4"/>
    </row>
    <row r="23" spans="1:13" ht="18.75" customHeight="1">
      <c r="A23" s="145" t="s">
        <v>164</v>
      </c>
      <c r="B23" s="145"/>
      <c r="C23" s="134">
        <v>0</v>
      </c>
      <c r="D23" s="132"/>
      <c r="E23" s="134">
        <v>0</v>
      </c>
      <c r="F23" s="132"/>
      <c r="G23" s="134">
        <v>0</v>
      </c>
      <c r="H23" s="130"/>
      <c r="I23" s="135">
        <v>21809</v>
      </c>
      <c r="J23" s="130"/>
      <c r="K23" s="135">
        <v>-21809</v>
      </c>
      <c r="L23" s="130"/>
      <c r="M23" s="135">
        <v>0</v>
      </c>
    </row>
    <row r="24" spans="1:13" ht="18.75" customHeight="1" thickBot="1">
      <c r="A24" s="33" t="s">
        <v>165</v>
      </c>
      <c r="B24" s="33"/>
      <c r="C24" s="129">
        <v>817775</v>
      </c>
      <c r="D24" s="4"/>
      <c r="E24" s="129">
        <v>504943</v>
      </c>
      <c r="F24" s="4"/>
      <c r="G24" s="129">
        <v>88506</v>
      </c>
      <c r="H24" s="4"/>
      <c r="I24" s="129">
        <v>897995</v>
      </c>
      <c r="J24" s="4"/>
      <c r="K24" s="129">
        <v>463503</v>
      </c>
      <c r="L24" s="4"/>
      <c r="M24" s="129">
        <v>2772722</v>
      </c>
    </row>
    <row r="25" spans="1:13" ht="18.75" customHeight="1" thickTop="1"/>
    <row r="26" spans="1:13" ht="18.75" customHeight="1">
      <c r="A26" s="2" t="s">
        <v>166</v>
      </c>
      <c r="B26" s="2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</row>
    <row r="27" spans="1:13" ht="18.75" customHeight="1">
      <c r="A27" s="33" t="s">
        <v>167</v>
      </c>
      <c r="B27" s="33"/>
      <c r="C27" s="195">
        <v>817775</v>
      </c>
      <c r="D27" s="195"/>
      <c r="E27" s="195">
        <v>504943</v>
      </c>
      <c r="F27" s="195"/>
      <c r="G27" s="195">
        <v>101288</v>
      </c>
      <c r="H27" s="196"/>
      <c r="I27" s="195">
        <v>920162</v>
      </c>
      <c r="J27" s="196"/>
      <c r="K27" s="195">
        <v>474769</v>
      </c>
      <c r="L27" s="195"/>
      <c r="M27" s="197">
        <f>SUM(C27,E27,G27,I27,K27)</f>
        <v>2818937</v>
      </c>
    </row>
    <row r="28" spans="1:13" ht="18.75" customHeight="1">
      <c r="A28" s="145"/>
      <c r="B28" s="145"/>
      <c r="C28" s="134"/>
      <c r="D28" s="132"/>
      <c r="E28" s="134"/>
      <c r="F28" s="132"/>
      <c r="G28" s="134"/>
      <c r="H28" s="130"/>
      <c r="I28" s="134"/>
      <c r="J28" s="132"/>
      <c r="K28" s="134"/>
      <c r="L28" s="130"/>
      <c r="M28" s="135"/>
    </row>
    <row r="29" spans="1:13" ht="18.75" customHeight="1">
      <c r="A29" s="33" t="s">
        <v>179</v>
      </c>
      <c r="B29" s="33"/>
      <c r="C29" s="134"/>
      <c r="D29" s="132"/>
      <c r="E29" s="134"/>
      <c r="F29" s="132"/>
      <c r="G29" s="134"/>
      <c r="H29" s="130"/>
      <c r="I29" s="134"/>
      <c r="J29" s="132"/>
      <c r="K29" s="134"/>
      <c r="L29" s="130"/>
      <c r="M29" s="135"/>
    </row>
    <row r="30" spans="1:13" ht="18.75" customHeight="1">
      <c r="A30" s="198" t="s">
        <v>156</v>
      </c>
      <c r="B30" s="33"/>
      <c r="C30" s="134"/>
      <c r="D30" s="132"/>
      <c r="E30" s="134"/>
      <c r="F30" s="132"/>
      <c r="G30" s="134"/>
      <c r="H30" s="130"/>
      <c r="I30" s="134"/>
      <c r="J30" s="132"/>
      <c r="K30" s="134"/>
      <c r="L30" s="130"/>
      <c r="M30" s="135"/>
    </row>
    <row r="31" spans="1:13" ht="18.75" customHeight="1">
      <c r="A31" s="145" t="s">
        <v>157</v>
      </c>
      <c r="B31" s="200">
        <v>7</v>
      </c>
      <c r="C31" s="134">
        <v>0</v>
      </c>
      <c r="D31" s="132"/>
      <c r="E31" s="134">
        <v>0</v>
      </c>
      <c r="F31" s="132"/>
      <c r="G31" s="134">
        <v>0</v>
      </c>
      <c r="H31" s="130"/>
      <c r="I31" s="134">
        <v>-98129</v>
      </c>
      <c r="J31" s="132"/>
      <c r="K31" s="134">
        <v>0</v>
      </c>
      <c r="L31" s="130"/>
      <c r="M31" s="191">
        <f>SUM(C31,E31,G31,I31,K31)</f>
        <v>-98129</v>
      </c>
    </row>
    <row r="32" spans="1:13" ht="18.75" customHeight="1">
      <c r="A32" s="33" t="s">
        <v>159</v>
      </c>
      <c r="B32" s="33"/>
      <c r="C32" s="133">
        <f>SUM(C31:C31)</f>
        <v>0</v>
      </c>
      <c r="D32" s="211"/>
      <c r="E32" s="133">
        <f>SUM(E31:E31)</f>
        <v>0</v>
      </c>
      <c r="F32" s="211"/>
      <c r="G32" s="133">
        <f>SUM(G31:G31)</f>
        <v>0</v>
      </c>
      <c r="H32" s="4"/>
      <c r="I32" s="133">
        <f>SUM(I31:I31)</f>
        <v>-98129</v>
      </c>
      <c r="J32" s="4"/>
      <c r="K32" s="133">
        <f>SUM(K31:K31)</f>
        <v>0</v>
      </c>
      <c r="L32" s="4"/>
      <c r="M32" s="133">
        <f>SUM(M31:M31)</f>
        <v>-98129</v>
      </c>
    </row>
    <row r="33" spans="1:13" ht="17.149999999999999" customHeight="1">
      <c r="A33" s="145"/>
      <c r="B33" s="145"/>
      <c r="C33" s="134"/>
      <c r="D33" s="132"/>
      <c r="E33" s="134"/>
      <c r="F33" s="132"/>
      <c r="G33" s="134"/>
      <c r="H33" s="130"/>
      <c r="I33" s="134"/>
      <c r="J33" s="132"/>
      <c r="K33" s="134"/>
      <c r="L33" s="130"/>
      <c r="M33" s="135"/>
    </row>
    <row r="34" spans="1:13" ht="18.75" customHeight="1">
      <c r="A34" s="33" t="s">
        <v>160</v>
      </c>
      <c r="B34" s="33"/>
      <c r="C34" s="134"/>
      <c r="D34" s="130"/>
      <c r="E34" s="134"/>
      <c r="F34" s="130"/>
      <c r="G34" s="134"/>
      <c r="H34" s="130"/>
      <c r="I34" s="134"/>
      <c r="J34" s="132"/>
      <c r="K34" s="134"/>
      <c r="L34" s="130"/>
      <c r="M34" s="134"/>
    </row>
    <row r="35" spans="1:13" ht="18.75" customHeight="1">
      <c r="A35" s="131" t="s">
        <v>161</v>
      </c>
      <c r="B35" s="131"/>
      <c r="C35" s="134">
        <v>0</v>
      </c>
      <c r="D35" s="132"/>
      <c r="E35" s="134">
        <v>0</v>
      </c>
      <c r="F35" s="132"/>
      <c r="G35" s="134">
        <v>0</v>
      </c>
      <c r="H35" s="130"/>
      <c r="I35" s="134">
        <f>'SI-5'!H39</f>
        <v>24069</v>
      </c>
      <c r="J35" s="130"/>
      <c r="K35" s="135">
        <v>0</v>
      </c>
      <c r="L35" s="130"/>
      <c r="M35" s="191">
        <f>SUM(C35,E35,G35,I35,K35)</f>
        <v>24069</v>
      </c>
    </row>
    <row r="36" spans="1:13" ht="18.75" customHeight="1">
      <c r="A36" s="33" t="s">
        <v>180</v>
      </c>
      <c r="B36" s="33"/>
      <c r="C36" s="133">
        <f>SUM(C35:C35)</f>
        <v>0</v>
      </c>
      <c r="D36" s="211"/>
      <c r="E36" s="133">
        <f>SUM(E35:E35)</f>
        <v>0</v>
      </c>
      <c r="F36" s="211"/>
      <c r="G36" s="133">
        <f>SUM(G35:G35)</f>
        <v>0</v>
      </c>
      <c r="H36" s="4"/>
      <c r="I36" s="133">
        <f>SUM(I35:I35)</f>
        <v>24069</v>
      </c>
      <c r="J36" s="4"/>
      <c r="K36" s="133">
        <f>SUM(K35:K35)</f>
        <v>0</v>
      </c>
      <c r="L36" s="4"/>
      <c r="M36" s="133">
        <f>SUM(M35:M35)</f>
        <v>24069</v>
      </c>
    </row>
    <row r="37" spans="1:13" ht="13" customHeight="1">
      <c r="A37" s="33"/>
      <c r="B37" s="33"/>
      <c r="C37" s="211"/>
      <c r="D37" s="211"/>
      <c r="E37" s="211"/>
      <c r="F37" s="211"/>
      <c r="G37" s="211"/>
      <c r="H37" s="4"/>
      <c r="I37" s="4"/>
      <c r="J37" s="4"/>
      <c r="K37" s="4"/>
      <c r="L37" s="4"/>
      <c r="M37" s="4"/>
    </row>
    <row r="38" spans="1:13" ht="18.75" customHeight="1">
      <c r="A38" s="145" t="s">
        <v>164</v>
      </c>
      <c r="B38" s="145"/>
      <c r="C38" s="134">
        <v>0</v>
      </c>
      <c r="D38" s="132"/>
      <c r="E38" s="134">
        <v>0</v>
      </c>
      <c r="F38" s="132"/>
      <c r="G38" s="134">
        <v>0</v>
      </c>
      <c r="H38" s="130"/>
      <c r="I38" s="135">
        <v>7690</v>
      </c>
      <c r="J38" s="130"/>
      <c r="K38" s="135">
        <f>-I38</f>
        <v>-7690</v>
      </c>
      <c r="L38" s="130"/>
      <c r="M38" s="197">
        <f>SUM(C38,E38,G38,I38,K38)</f>
        <v>0</v>
      </c>
    </row>
    <row r="39" spans="1:13" ht="18.75" customHeight="1" thickBot="1">
      <c r="A39" s="33" t="s">
        <v>172</v>
      </c>
      <c r="B39" s="33"/>
      <c r="C39" s="129">
        <f>SUM(C27,C32,C36,C38)</f>
        <v>817775</v>
      </c>
      <c r="D39" s="4"/>
      <c r="E39" s="129">
        <f>SUM(E27,E32,E36,E38)</f>
        <v>504943</v>
      </c>
      <c r="F39" s="4"/>
      <c r="G39" s="129">
        <f>SUM(G27,G32,G36,G38)</f>
        <v>101288</v>
      </c>
      <c r="H39" s="4"/>
      <c r="I39" s="129">
        <f>SUM(I27,I32,I36,I38)</f>
        <v>853792</v>
      </c>
      <c r="J39" s="4"/>
      <c r="K39" s="129">
        <f>SUM(K27,K32,K36,K38)</f>
        <v>467079</v>
      </c>
      <c r="L39" s="4"/>
      <c r="M39" s="129">
        <f>SUM(M27,M32,M36,M38)</f>
        <v>2744877</v>
      </c>
    </row>
    <row r="40" spans="1:13" ht="18.75" customHeight="1" thickTop="1"/>
  </sheetData>
  <mergeCells count="4">
    <mergeCell ref="C4:M4"/>
    <mergeCell ref="G5:I5"/>
    <mergeCell ref="G6:I6"/>
    <mergeCell ref="C10:M10"/>
  </mergeCells>
  <pageMargins left="0.7" right="0.2" top="0.25" bottom="0.75" header="0.3" footer="0.3"/>
  <pageSetup paperSize="9" scale="67" firstPageNumber="7" orientation="landscape" useFirstPageNumber="1" r:id="rId1"/>
  <headerFooter alignWithMargins="0">
    <oddFooter>&amp;L&amp;12The accompanying notes are an integral part of these interim financial statements.
&amp;C&amp;12&amp;P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J102"/>
  <sheetViews>
    <sheetView tabSelected="1" showOutlineSymbols="0" view="pageBreakPreview" topLeftCell="A22" zoomScaleNormal="70" zoomScaleSheetLayoutView="100" workbookViewId="0">
      <selection activeCell="B30" sqref="B30"/>
    </sheetView>
  </sheetViews>
  <sheetFormatPr defaultColWidth="9.453125" defaultRowHeight="19.5" customHeight="1"/>
  <cols>
    <col min="1" max="1" width="63.54296875" style="69" customWidth="1"/>
    <col min="2" max="2" width="14" style="29" customWidth="1"/>
    <col min="3" max="3" width="1.6328125" style="20" customWidth="1"/>
    <col min="4" max="4" width="13.81640625" style="29" customWidth="1"/>
    <col min="5" max="5" width="1.81640625" style="20" customWidth="1"/>
    <col min="6" max="6" width="13.81640625" style="20" customWidth="1"/>
    <col min="7" max="7" width="1.6328125" style="20" customWidth="1"/>
    <col min="8" max="8" width="13.81640625" style="20" customWidth="1"/>
    <col min="9" max="9" width="12.54296875" style="66" customWidth="1"/>
    <col min="10" max="10" width="14.453125" style="66" customWidth="1"/>
    <col min="11" max="16384" width="9.453125" style="66"/>
  </cols>
  <sheetData>
    <row r="1" spans="1:10" s="67" customFormat="1" ht="19.5" customHeight="1">
      <c r="A1" s="3" t="s">
        <v>77</v>
      </c>
      <c r="B1" s="27"/>
      <c r="C1" s="24"/>
      <c r="D1" s="27"/>
      <c r="E1" s="24"/>
      <c r="F1" s="24"/>
      <c r="G1" s="24"/>
      <c r="H1" s="24"/>
    </row>
    <row r="2" spans="1:10" ht="19.5" customHeight="1">
      <c r="A2" s="68" t="s">
        <v>181</v>
      </c>
    </row>
    <row r="3" spans="1:10" ht="12.65" customHeight="1"/>
    <row r="4" spans="1:10" ht="19.5" customHeight="1">
      <c r="A4" s="69" t="s">
        <v>79</v>
      </c>
      <c r="B4" s="229" t="s">
        <v>2</v>
      </c>
      <c r="C4" s="229"/>
      <c r="D4" s="229"/>
      <c r="E4" s="125"/>
      <c r="F4" s="230" t="s">
        <v>3</v>
      </c>
      <c r="G4" s="230"/>
      <c r="H4" s="230"/>
      <c r="J4" s="120"/>
    </row>
    <row r="5" spans="1:10" ht="19.5" customHeight="1">
      <c r="B5" s="229" t="s">
        <v>4</v>
      </c>
      <c r="C5" s="229"/>
      <c r="D5" s="229"/>
      <c r="E5" s="29"/>
      <c r="F5" s="229" t="s">
        <v>4</v>
      </c>
      <c r="G5" s="229"/>
      <c r="H5" s="229"/>
      <c r="J5" s="120"/>
    </row>
    <row r="6" spans="1:10" s="16" customFormat="1" ht="19.5" customHeight="1">
      <c r="A6" s="28"/>
      <c r="B6" s="227" t="s">
        <v>112</v>
      </c>
      <c r="C6" s="227"/>
      <c r="D6" s="227"/>
      <c r="E6" s="29"/>
      <c r="F6" s="227" t="s">
        <v>112</v>
      </c>
      <c r="G6" s="227"/>
      <c r="H6" s="227"/>
      <c r="I6" s="30"/>
    </row>
    <row r="7" spans="1:10" s="16" customFormat="1" ht="19.5" customHeight="1">
      <c r="A7" s="28"/>
      <c r="B7" s="227" t="s">
        <v>5</v>
      </c>
      <c r="C7" s="227"/>
      <c r="D7" s="227"/>
      <c r="E7" s="29"/>
      <c r="F7" s="227" t="s">
        <v>5</v>
      </c>
      <c r="G7" s="227"/>
      <c r="H7" s="227"/>
      <c r="I7" s="30"/>
    </row>
    <row r="8" spans="1:10" ht="19.5" customHeight="1">
      <c r="B8" s="70" t="s">
        <v>9</v>
      </c>
      <c r="C8" s="71"/>
      <c r="D8" s="70" t="s">
        <v>10</v>
      </c>
      <c r="E8" s="71"/>
      <c r="F8" s="70" t="s">
        <v>9</v>
      </c>
      <c r="G8" s="71"/>
      <c r="H8" s="70" t="s">
        <v>10</v>
      </c>
    </row>
    <row r="9" spans="1:10" ht="19" customHeight="1">
      <c r="B9" s="228" t="s">
        <v>12</v>
      </c>
      <c r="C9" s="228"/>
      <c r="D9" s="228"/>
      <c r="E9" s="228"/>
      <c r="F9" s="228"/>
      <c r="G9" s="228"/>
      <c r="H9" s="228"/>
    </row>
    <row r="10" spans="1:10" ht="19.5" customHeight="1">
      <c r="A10" s="72" t="s">
        <v>182</v>
      </c>
      <c r="B10" s="73"/>
      <c r="C10" s="73"/>
      <c r="D10" s="73"/>
      <c r="E10" s="73"/>
      <c r="F10" s="73"/>
      <c r="G10" s="73"/>
      <c r="H10" s="73"/>
    </row>
    <row r="11" spans="1:10" ht="19.5" customHeight="1">
      <c r="A11" s="69" t="s">
        <v>95</v>
      </c>
      <c r="B11" s="17">
        <v>-220379</v>
      </c>
      <c r="C11" s="73"/>
      <c r="D11" s="17">
        <v>267910</v>
      </c>
      <c r="E11" s="73"/>
      <c r="F11" s="186">
        <f>'SI-5'!H26</f>
        <v>24069</v>
      </c>
      <c r="G11" s="75"/>
      <c r="H11" s="17">
        <v>209424</v>
      </c>
    </row>
    <row r="12" spans="1:10" ht="19.5" customHeight="1">
      <c r="A12" s="76" t="s">
        <v>183</v>
      </c>
      <c r="B12" s="17"/>
      <c r="C12" s="73"/>
      <c r="D12" s="17"/>
      <c r="E12" s="73"/>
      <c r="F12" s="186"/>
      <c r="G12" s="75"/>
      <c r="H12" s="74"/>
    </row>
    <row r="13" spans="1:10" ht="19.5" customHeight="1">
      <c r="A13" s="69" t="s">
        <v>184</v>
      </c>
      <c r="B13" s="17">
        <v>-7068</v>
      </c>
      <c r="C13" s="73"/>
      <c r="D13" s="17">
        <v>79676</v>
      </c>
      <c r="E13" s="73"/>
      <c r="F13" s="187">
        <f>-'SI-5'!H25</f>
        <v>-4299</v>
      </c>
      <c r="G13" s="75"/>
      <c r="H13" s="17">
        <v>40346</v>
      </c>
      <c r="J13" s="30"/>
    </row>
    <row r="14" spans="1:10" ht="19.5" customHeight="1">
      <c r="A14" s="69" t="s">
        <v>91</v>
      </c>
      <c r="B14" s="17">
        <v>90169</v>
      </c>
      <c r="C14" s="73"/>
      <c r="D14" s="17">
        <v>76134</v>
      </c>
      <c r="E14" s="73"/>
      <c r="F14" s="187">
        <f>-'SI-5'!H22</f>
        <v>65934</v>
      </c>
      <c r="G14" s="75"/>
      <c r="H14" s="17">
        <v>63117</v>
      </c>
      <c r="J14" s="30"/>
    </row>
    <row r="15" spans="1:10" ht="19.5" customHeight="1">
      <c r="A15" s="69" t="s">
        <v>185</v>
      </c>
      <c r="B15" s="17">
        <v>142976</v>
      </c>
      <c r="C15" s="73"/>
      <c r="D15" s="17">
        <v>120047</v>
      </c>
      <c r="E15" s="73"/>
      <c r="F15" s="188">
        <v>34466</v>
      </c>
      <c r="G15" s="75"/>
      <c r="H15" s="74">
        <v>34159</v>
      </c>
      <c r="J15" s="30"/>
    </row>
    <row r="16" spans="1:10" ht="19.5" customHeight="1">
      <c r="A16" s="69" t="s">
        <v>186</v>
      </c>
      <c r="B16" s="17">
        <v>4277</v>
      </c>
      <c r="C16" s="73"/>
      <c r="D16" s="17">
        <v>2673</v>
      </c>
      <c r="E16" s="73"/>
      <c r="F16" s="74">
        <v>0</v>
      </c>
      <c r="G16" s="75"/>
      <c r="H16" s="74">
        <v>0</v>
      </c>
    </row>
    <row r="17" spans="1:10" ht="19.5" customHeight="1">
      <c r="A17" s="69" t="s">
        <v>187</v>
      </c>
      <c r="B17" s="17">
        <v>3199</v>
      </c>
      <c r="C17" s="73"/>
      <c r="D17" s="17">
        <v>3186</v>
      </c>
      <c r="E17" s="73"/>
      <c r="F17" s="74">
        <v>96</v>
      </c>
      <c r="G17" s="75"/>
      <c r="H17" s="74">
        <v>75</v>
      </c>
    </row>
    <row r="18" spans="1:10" ht="19.5" customHeight="1">
      <c r="A18" s="69" t="s">
        <v>188</v>
      </c>
      <c r="B18" s="17">
        <v>0</v>
      </c>
      <c r="C18" s="73"/>
      <c r="D18" s="17">
        <v>0</v>
      </c>
      <c r="E18" s="73"/>
      <c r="F18" s="74">
        <v>0</v>
      </c>
      <c r="G18" s="75"/>
      <c r="H18" s="74">
        <v>31521</v>
      </c>
    </row>
    <row r="19" spans="1:10" ht="19.5" customHeight="1">
      <c r="A19" s="69" t="s">
        <v>189</v>
      </c>
      <c r="B19" s="17">
        <v>314</v>
      </c>
      <c r="C19" s="73"/>
      <c r="D19" s="17">
        <v>25870</v>
      </c>
      <c r="E19" s="73"/>
      <c r="F19" s="74">
        <v>0</v>
      </c>
      <c r="G19" s="75"/>
      <c r="H19" s="74">
        <v>18632</v>
      </c>
    </row>
    <row r="20" spans="1:10" ht="19.5" customHeight="1">
      <c r="A20" s="69" t="s">
        <v>190</v>
      </c>
      <c r="B20" s="17">
        <v>1352</v>
      </c>
      <c r="C20" s="73"/>
      <c r="D20" s="17">
        <v>0</v>
      </c>
      <c r="E20" s="73"/>
      <c r="F20" s="74">
        <v>0</v>
      </c>
      <c r="G20" s="75"/>
      <c r="H20" s="74">
        <v>0</v>
      </c>
    </row>
    <row r="21" spans="1:10" ht="19.5" customHeight="1">
      <c r="A21" s="69" t="s">
        <v>191</v>
      </c>
      <c r="B21" s="17">
        <v>-12278</v>
      </c>
      <c r="C21" s="73"/>
      <c r="D21" s="17">
        <v>2151</v>
      </c>
      <c r="E21" s="73"/>
      <c r="F21" s="74">
        <v>-16420</v>
      </c>
      <c r="G21" s="75"/>
      <c r="H21" s="74">
        <v>-2370</v>
      </c>
    </row>
    <row r="22" spans="1:10" ht="19.5" customHeight="1">
      <c r="A22" s="69" t="s">
        <v>192</v>
      </c>
      <c r="B22" s="17">
        <v>-1112</v>
      </c>
      <c r="C22" s="73"/>
      <c r="D22" s="17">
        <v>62</v>
      </c>
      <c r="E22" s="73"/>
      <c r="F22" s="77">
        <v>-1010</v>
      </c>
      <c r="G22" s="75"/>
      <c r="H22" s="77">
        <v>0</v>
      </c>
    </row>
    <row r="23" spans="1:10" ht="19.5" customHeight="1">
      <c r="A23" s="69" t="s">
        <v>193</v>
      </c>
      <c r="B23" s="17">
        <v>1404</v>
      </c>
      <c r="C23" s="73"/>
      <c r="D23" s="17">
        <v>1500</v>
      </c>
      <c r="E23" s="73"/>
      <c r="F23" s="77">
        <v>395</v>
      </c>
      <c r="G23" s="75"/>
      <c r="H23" s="77">
        <v>0</v>
      </c>
    </row>
    <row r="24" spans="1:10" ht="19.5" customHeight="1">
      <c r="A24" s="69" t="s">
        <v>194</v>
      </c>
      <c r="B24" s="17">
        <v>687</v>
      </c>
      <c r="C24" s="73"/>
      <c r="D24" s="17">
        <v>1489</v>
      </c>
      <c r="E24" s="73"/>
      <c r="F24" s="77">
        <v>0</v>
      </c>
      <c r="G24" s="75"/>
      <c r="H24" s="77">
        <v>0</v>
      </c>
    </row>
    <row r="25" spans="1:10" ht="19.5" customHeight="1">
      <c r="A25" s="69" t="s">
        <v>249</v>
      </c>
      <c r="B25" s="17">
        <v>1649</v>
      </c>
      <c r="C25" s="73"/>
      <c r="D25" s="17">
        <v>0</v>
      </c>
      <c r="E25" s="73"/>
      <c r="F25" s="77">
        <v>0</v>
      </c>
      <c r="G25" s="75"/>
      <c r="H25" s="77">
        <v>0</v>
      </c>
    </row>
    <row r="26" spans="1:10" ht="19.5" customHeight="1">
      <c r="A26" s="69" t="s">
        <v>195</v>
      </c>
      <c r="B26" s="17">
        <v>3806</v>
      </c>
      <c r="C26" s="73"/>
      <c r="D26" s="17">
        <v>6642</v>
      </c>
      <c r="E26" s="73"/>
      <c r="F26" s="77">
        <v>1584</v>
      </c>
      <c r="G26" s="75"/>
      <c r="H26" s="77">
        <v>1587</v>
      </c>
    </row>
    <row r="27" spans="1:10" ht="19.5" customHeight="1">
      <c r="A27" s="69" t="s">
        <v>196</v>
      </c>
      <c r="B27" s="17">
        <v>550</v>
      </c>
      <c r="C27" s="73"/>
      <c r="D27" s="17">
        <v>3</v>
      </c>
      <c r="E27" s="73"/>
      <c r="F27" s="74">
        <v>0</v>
      </c>
      <c r="G27" s="75"/>
      <c r="H27" s="74">
        <v>0</v>
      </c>
    </row>
    <row r="28" spans="1:10" ht="19.5" customHeight="1">
      <c r="A28" s="69" t="s">
        <v>197</v>
      </c>
      <c r="B28" s="17">
        <v>0</v>
      </c>
      <c r="C28" s="73"/>
      <c r="D28" s="17">
        <v>0</v>
      </c>
      <c r="E28" s="73"/>
      <c r="F28" s="74">
        <v>-64680</v>
      </c>
      <c r="G28" s="75"/>
      <c r="H28" s="74">
        <v>-75460</v>
      </c>
    </row>
    <row r="29" spans="1:10" ht="19.5" customHeight="1">
      <c r="A29" s="69" t="s">
        <v>198</v>
      </c>
      <c r="B29" s="78">
        <v>-885</v>
      </c>
      <c r="C29" s="73"/>
      <c r="D29" s="78">
        <v>-523</v>
      </c>
      <c r="E29" s="73"/>
      <c r="F29" s="79">
        <v>-1290</v>
      </c>
      <c r="G29" s="75"/>
      <c r="H29" s="79">
        <v>-3321</v>
      </c>
    </row>
    <row r="30" spans="1:10" s="30" customFormat="1" ht="14.5" customHeight="1">
      <c r="A30" s="80"/>
      <c r="B30" s="81">
        <f>SUM(B11:B29)</f>
        <v>8661</v>
      </c>
      <c r="C30" s="81"/>
      <c r="D30" s="81">
        <v>586820</v>
      </c>
      <c r="E30" s="81"/>
      <c r="F30" s="81">
        <f>SUM(F11:F29)</f>
        <v>38845</v>
      </c>
      <c r="G30" s="81"/>
      <c r="H30" s="81">
        <v>317710</v>
      </c>
      <c r="J30" s="66"/>
    </row>
    <row r="31" spans="1:10" ht="15.65" customHeight="1">
      <c r="A31" s="76" t="s">
        <v>199</v>
      </c>
      <c r="B31" s="73"/>
      <c r="C31" s="73"/>
      <c r="D31" s="73"/>
      <c r="E31" s="73"/>
      <c r="F31" s="75"/>
      <c r="G31" s="75"/>
      <c r="H31" s="75"/>
    </row>
    <row r="32" spans="1:10" ht="19.5" customHeight="1">
      <c r="A32" s="69" t="s">
        <v>200</v>
      </c>
      <c r="B32" s="17">
        <v>320310</v>
      </c>
      <c r="C32" s="73"/>
      <c r="D32" s="17">
        <v>-111439</v>
      </c>
      <c r="E32" s="73"/>
      <c r="F32" s="17">
        <v>181347</v>
      </c>
      <c r="G32" s="75"/>
      <c r="H32" s="17">
        <v>-1786</v>
      </c>
    </row>
    <row r="33" spans="1:10" ht="19.5" customHeight="1">
      <c r="A33" s="69" t="s">
        <v>19</v>
      </c>
      <c r="B33" s="17">
        <v>184564</v>
      </c>
      <c r="C33" s="73"/>
      <c r="D33" s="17">
        <v>-183478</v>
      </c>
      <c r="E33" s="73"/>
      <c r="F33" s="17">
        <v>169089</v>
      </c>
      <c r="G33" s="75"/>
      <c r="H33" s="17">
        <v>-74393</v>
      </c>
      <c r="I33" s="17"/>
      <c r="J33" s="17"/>
    </row>
    <row r="34" spans="1:10" ht="19.5" customHeight="1">
      <c r="A34" s="69" t="s">
        <v>21</v>
      </c>
      <c r="B34" s="17">
        <v>32559</v>
      </c>
      <c r="C34" s="73"/>
      <c r="D34" s="17">
        <v>-2730</v>
      </c>
      <c r="E34" s="73"/>
      <c r="F34" s="17">
        <v>4823</v>
      </c>
      <c r="G34" s="75"/>
      <c r="H34" s="17">
        <v>-3412</v>
      </c>
      <c r="I34" s="17"/>
      <c r="J34" s="17"/>
    </row>
    <row r="35" spans="1:10" ht="19.5" customHeight="1">
      <c r="A35" s="69" t="s">
        <v>36</v>
      </c>
      <c r="B35" s="17">
        <v>-9889</v>
      </c>
      <c r="C35" s="73"/>
      <c r="D35" s="17">
        <v>-3014</v>
      </c>
      <c r="E35" s="73"/>
      <c r="F35" s="17">
        <v>20</v>
      </c>
      <c r="G35" s="75"/>
      <c r="H35" s="17">
        <v>-18</v>
      </c>
      <c r="I35" s="17"/>
      <c r="J35" s="17"/>
    </row>
    <row r="36" spans="1:10" ht="19.5" customHeight="1">
      <c r="A36" s="69" t="s">
        <v>201</v>
      </c>
      <c r="B36" s="17">
        <v>-123127</v>
      </c>
      <c r="C36" s="73"/>
      <c r="D36" s="17">
        <v>-7983</v>
      </c>
      <c r="E36" s="73"/>
      <c r="F36" s="17">
        <v>-78011</v>
      </c>
      <c r="G36" s="75"/>
      <c r="H36" s="17">
        <v>46466</v>
      </c>
      <c r="I36" s="17"/>
      <c r="J36" s="17"/>
    </row>
    <row r="37" spans="1:10" ht="19.5" customHeight="1">
      <c r="A37" s="69" t="s">
        <v>49</v>
      </c>
      <c r="B37" s="17">
        <v>-112417</v>
      </c>
      <c r="C37" s="73"/>
      <c r="D37" s="17">
        <v>-3240</v>
      </c>
      <c r="E37" s="73"/>
      <c r="F37" s="17">
        <v>-62257</v>
      </c>
      <c r="G37" s="75"/>
      <c r="H37" s="17">
        <v>-20678</v>
      </c>
      <c r="I37" s="17"/>
      <c r="J37" s="17"/>
    </row>
    <row r="38" spans="1:10" ht="19.5" customHeight="1">
      <c r="A38" s="69" t="s">
        <v>51</v>
      </c>
      <c r="B38" s="17">
        <v>-2429</v>
      </c>
      <c r="C38" s="73"/>
      <c r="D38" s="17">
        <v>-28744</v>
      </c>
      <c r="E38" s="73"/>
      <c r="F38" s="17">
        <v>-742</v>
      </c>
      <c r="G38" s="75"/>
      <c r="H38" s="17">
        <v>-2200</v>
      </c>
      <c r="I38" s="17"/>
      <c r="J38" s="17"/>
    </row>
    <row r="39" spans="1:10" ht="19.5" customHeight="1">
      <c r="A39" s="69" t="s">
        <v>57</v>
      </c>
      <c r="B39" s="17">
        <v>659</v>
      </c>
      <c r="C39" s="73"/>
      <c r="D39" s="17">
        <v>-2995</v>
      </c>
      <c r="E39" s="73"/>
      <c r="F39" s="17">
        <v>0</v>
      </c>
      <c r="G39" s="75"/>
      <c r="H39" s="17">
        <v>0</v>
      </c>
      <c r="I39" s="17"/>
      <c r="J39" s="17"/>
    </row>
    <row r="40" spans="1:10" ht="19.5" customHeight="1">
      <c r="A40" s="69" t="s">
        <v>202</v>
      </c>
      <c r="B40" s="78">
        <v>-1274</v>
      </c>
      <c r="C40" s="73"/>
      <c r="D40" s="78">
        <v>-3228</v>
      </c>
      <c r="E40" s="73"/>
      <c r="F40" s="78">
        <v>-144</v>
      </c>
      <c r="G40" s="75"/>
      <c r="H40" s="78">
        <v>-373</v>
      </c>
      <c r="I40" s="17"/>
      <c r="J40" s="17"/>
    </row>
    <row r="41" spans="1:10" ht="19.5" customHeight="1">
      <c r="A41" s="69" t="s">
        <v>203</v>
      </c>
      <c r="B41" s="17">
        <f>SUM(B30:B40)</f>
        <v>297617</v>
      </c>
      <c r="C41" s="73"/>
      <c r="D41" s="17">
        <v>239969</v>
      </c>
      <c r="E41" s="73"/>
      <c r="F41" s="17">
        <f>SUM(F30:F40)</f>
        <v>252970</v>
      </c>
      <c r="H41" s="17">
        <v>261316</v>
      </c>
    </row>
    <row r="42" spans="1:10" ht="19.5" customHeight="1">
      <c r="A42" s="69" t="s">
        <v>204</v>
      </c>
      <c r="B42" s="17">
        <v>16258</v>
      </c>
      <c r="C42" s="73"/>
      <c r="D42" s="17">
        <v>0</v>
      </c>
      <c r="E42" s="73"/>
      <c r="F42" s="17">
        <v>16258</v>
      </c>
      <c r="H42" s="17">
        <v>0</v>
      </c>
    </row>
    <row r="43" spans="1:10" ht="19.5" customHeight="1">
      <c r="A43" s="69" t="s">
        <v>205</v>
      </c>
      <c r="B43" s="17">
        <v>-9702</v>
      </c>
      <c r="C43" s="73"/>
      <c r="D43" s="17">
        <v>-79581</v>
      </c>
      <c r="E43" s="73"/>
      <c r="F43" s="17">
        <v>-11488</v>
      </c>
      <c r="G43" s="75"/>
      <c r="H43" s="17">
        <v>-21150</v>
      </c>
    </row>
    <row r="44" spans="1:10" s="16" customFormat="1" ht="19.5" customHeight="1">
      <c r="A44" s="6" t="s">
        <v>206</v>
      </c>
      <c r="B44" s="82">
        <f>SUM(B41,B42:B43)</f>
        <v>304173</v>
      </c>
      <c r="C44" s="83"/>
      <c r="D44" s="82">
        <v>160388</v>
      </c>
      <c r="E44" s="84"/>
      <c r="F44" s="82">
        <f>SUM(F41,F42:F43)</f>
        <v>257740</v>
      </c>
      <c r="G44" s="83"/>
      <c r="H44" s="82">
        <v>240166</v>
      </c>
      <c r="J44" s="66"/>
    </row>
    <row r="45" spans="1:10" s="16" customFormat="1" ht="10.5" customHeight="1">
      <c r="A45" s="28"/>
      <c r="B45" s="85"/>
      <c r="C45" s="17"/>
      <c r="D45" s="85"/>
      <c r="E45" s="20"/>
      <c r="F45" s="17"/>
      <c r="G45" s="17"/>
      <c r="H45" s="17"/>
      <c r="J45" s="66"/>
    </row>
    <row r="46" spans="1:10" s="67" customFormat="1" ht="19.5" customHeight="1">
      <c r="A46" s="3" t="s">
        <v>77</v>
      </c>
      <c r="B46" s="27"/>
      <c r="C46" s="24"/>
      <c r="D46" s="27"/>
      <c r="E46" s="24"/>
      <c r="F46" s="24"/>
      <c r="G46" s="24"/>
      <c r="H46" s="24"/>
    </row>
    <row r="47" spans="1:10" ht="19.5" customHeight="1">
      <c r="A47" s="86" t="s">
        <v>181</v>
      </c>
    </row>
    <row r="48" spans="1:10" ht="14.5" customHeight="1"/>
    <row r="49" spans="1:10" ht="19.5" customHeight="1">
      <c r="A49" s="69" t="s">
        <v>79</v>
      </c>
      <c r="B49" s="229" t="s">
        <v>2</v>
      </c>
      <c r="C49" s="229"/>
      <c r="D49" s="229"/>
      <c r="E49" s="125"/>
      <c r="F49" s="230" t="s">
        <v>3</v>
      </c>
      <c r="G49" s="230"/>
      <c r="H49" s="230"/>
    </row>
    <row r="50" spans="1:10" ht="19.5" customHeight="1">
      <c r="B50" s="229" t="s">
        <v>4</v>
      </c>
      <c r="C50" s="229"/>
      <c r="D50" s="229"/>
      <c r="E50" s="29"/>
      <c r="F50" s="229" t="s">
        <v>4</v>
      </c>
      <c r="G50" s="229"/>
      <c r="H50" s="229"/>
    </row>
    <row r="51" spans="1:10" s="16" customFormat="1" ht="19.5" customHeight="1">
      <c r="A51" s="28"/>
      <c r="B51" s="227" t="s">
        <v>112</v>
      </c>
      <c r="C51" s="227"/>
      <c r="D51" s="227"/>
      <c r="E51" s="29"/>
      <c r="F51" s="227" t="s">
        <v>112</v>
      </c>
      <c r="G51" s="227"/>
      <c r="H51" s="227"/>
      <c r="I51" s="30"/>
    </row>
    <row r="52" spans="1:10" s="16" customFormat="1" ht="19.5" customHeight="1">
      <c r="A52" s="28"/>
      <c r="B52" s="227" t="s">
        <v>5</v>
      </c>
      <c r="C52" s="227"/>
      <c r="D52" s="227"/>
      <c r="E52" s="29"/>
      <c r="F52" s="227" t="s">
        <v>5</v>
      </c>
      <c r="G52" s="227"/>
      <c r="H52" s="227"/>
      <c r="I52" s="30"/>
    </row>
    <row r="53" spans="1:10" ht="19.5" customHeight="1">
      <c r="B53" s="70" t="s">
        <v>9</v>
      </c>
      <c r="C53" s="71"/>
      <c r="D53" s="70" t="s">
        <v>10</v>
      </c>
      <c r="E53" s="71"/>
      <c r="F53" s="70" t="s">
        <v>9</v>
      </c>
      <c r="G53" s="71"/>
      <c r="H53" s="70" t="s">
        <v>10</v>
      </c>
    </row>
    <row r="54" spans="1:10" ht="14.5" customHeight="1">
      <c r="B54" s="228" t="s">
        <v>12</v>
      </c>
      <c r="C54" s="228"/>
      <c r="D54" s="228"/>
      <c r="E54" s="228"/>
      <c r="F54" s="228"/>
      <c r="G54" s="228"/>
      <c r="H54" s="228"/>
    </row>
    <row r="55" spans="1:10" s="16" customFormat="1" ht="19.5" customHeight="1">
      <c r="A55" s="87" t="s">
        <v>207</v>
      </c>
      <c r="B55" s="17"/>
      <c r="C55" s="17"/>
      <c r="D55" s="17"/>
      <c r="E55" s="20"/>
      <c r="F55" s="75"/>
      <c r="G55" s="75"/>
      <c r="H55" s="75"/>
      <c r="J55" s="66"/>
    </row>
    <row r="56" spans="1:10" s="16" customFormat="1" ht="19.5" customHeight="1">
      <c r="A56" s="28" t="s">
        <v>208</v>
      </c>
      <c r="B56" s="17">
        <v>6000</v>
      </c>
      <c r="C56" s="17"/>
      <c r="D56" s="17">
        <v>-2000</v>
      </c>
      <c r="E56" s="20"/>
      <c r="F56" s="75">
        <v>6000</v>
      </c>
      <c r="G56" s="75"/>
      <c r="H56" s="75">
        <v>-2000</v>
      </c>
      <c r="J56" s="66"/>
    </row>
    <row r="57" spans="1:10" ht="19.5" customHeight="1">
      <c r="A57" s="28" t="s">
        <v>209</v>
      </c>
      <c r="B57" s="17">
        <v>0</v>
      </c>
      <c r="C57" s="73"/>
      <c r="D57" s="17">
        <v>0</v>
      </c>
      <c r="E57" s="73"/>
      <c r="F57" s="17">
        <v>0</v>
      </c>
      <c r="G57" s="75"/>
      <c r="H57" s="17">
        <v>-40000</v>
      </c>
    </row>
    <row r="58" spans="1:10" ht="19.5" customHeight="1">
      <c r="A58" s="28" t="s">
        <v>210</v>
      </c>
      <c r="B58" s="17">
        <v>0</v>
      </c>
      <c r="C58" s="73"/>
      <c r="D58" s="17">
        <v>-1500</v>
      </c>
      <c r="E58" s="73"/>
      <c r="F58" s="17">
        <v>0</v>
      </c>
      <c r="G58" s="75"/>
      <c r="H58" s="17">
        <v>0</v>
      </c>
    </row>
    <row r="59" spans="1:10" ht="19.5" customHeight="1">
      <c r="A59" s="28" t="s">
        <v>211</v>
      </c>
      <c r="B59" s="17">
        <v>0</v>
      </c>
      <c r="C59" s="73"/>
      <c r="D59" s="17">
        <v>-1750</v>
      </c>
      <c r="E59" s="73"/>
      <c r="F59" s="17">
        <v>0</v>
      </c>
      <c r="G59" s="75"/>
      <c r="H59" s="17">
        <v>0</v>
      </c>
    </row>
    <row r="60" spans="1:10" ht="19.5" customHeight="1">
      <c r="A60" s="28" t="s">
        <v>212</v>
      </c>
      <c r="B60" s="17">
        <v>-9</v>
      </c>
      <c r="C60" s="73"/>
      <c r="D60" s="17">
        <v>-8</v>
      </c>
      <c r="E60" s="73"/>
      <c r="F60" s="17">
        <v>-9</v>
      </c>
      <c r="G60" s="75"/>
      <c r="H60" s="17">
        <v>-8</v>
      </c>
    </row>
    <row r="61" spans="1:10" s="16" customFormat="1" ht="19.5" customHeight="1">
      <c r="A61" s="28" t="s">
        <v>213</v>
      </c>
      <c r="B61" s="17">
        <v>-139387</v>
      </c>
      <c r="C61" s="17"/>
      <c r="D61" s="17">
        <v>-441277</v>
      </c>
      <c r="E61" s="20"/>
      <c r="F61" s="17">
        <v>-58769</v>
      </c>
      <c r="G61" s="17"/>
      <c r="H61" s="17">
        <v>-82186</v>
      </c>
      <c r="I61" s="88"/>
      <c r="J61" s="66"/>
    </row>
    <row r="62" spans="1:10" s="16" customFormat="1" ht="19.5" customHeight="1">
      <c r="A62" s="28" t="s">
        <v>214</v>
      </c>
      <c r="B62" s="17">
        <v>-162</v>
      </c>
      <c r="C62" s="17"/>
      <c r="D62" s="17">
        <v>-2564</v>
      </c>
      <c r="E62" s="20"/>
      <c r="F62" s="17">
        <v>-140</v>
      </c>
      <c r="G62" s="17"/>
      <c r="H62" s="17">
        <v>-2000</v>
      </c>
      <c r="I62" s="88"/>
      <c r="J62" s="66"/>
    </row>
    <row r="63" spans="1:10" s="16" customFormat="1" ht="19.5" customHeight="1">
      <c r="A63" s="28" t="s">
        <v>215</v>
      </c>
      <c r="B63" s="88">
        <v>2081</v>
      </c>
      <c r="C63" s="17"/>
      <c r="D63" s="88">
        <v>216</v>
      </c>
      <c r="E63" s="20"/>
      <c r="F63" s="17">
        <v>1010</v>
      </c>
      <c r="G63" s="17"/>
      <c r="H63" s="17">
        <v>0</v>
      </c>
      <c r="I63" s="17"/>
      <c r="J63" s="66"/>
    </row>
    <row r="64" spans="1:10" s="16" customFormat="1" ht="19.5" customHeight="1">
      <c r="A64" s="28" t="s">
        <v>216</v>
      </c>
      <c r="B64" s="88">
        <v>-633</v>
      </c>
      <c r="C64" s="88"/>
      <c r="D64" s="88">
        <v>-9288</v>
      </c>
      <c r="E64" s="20"/>
      <c r="F64" s="88">
        <v>0</v>
      </c>
      <c r="G64" s="88"/>
      <c r="H64" s="88">
        <v>0</v>
      </c>
      <c r="I64" s="17"/>
      <c r="J64" s="66"/>
    </row>
    <row r="65" spans="1:10" s="16" customFormat="1" ht="19.5" customHeight="1">
      <c r="A65" s="28" t="s">
        <v>197</v>
      </c>
      <c r="B65" s="17">
        <v>0</v>
      </c>
      <c r="C65" s="17"/>
      <c r="D65" s="17">
        <v>0</v>
      </c>
      <c r="E65" s="20"/>
      <c r="F65" s="17">
        <v>64680</v>
      </c>
      <c r="G65" s="17"/>
      <c r="H65" s="17">
        <v>143220</v>
      </c>
      <c r="J65" s="66"/>
    </row>
    <row r="66" spans="1:10" s="16" customFormat="1" ht="19.5" customHeight="1">
      <c r="A66" s="28" t="s">
        <v>198</v>
      </c>
      <c r="B66" s="17">
        <v>885</v>
      </c>
      <c r="C66" s="17"/>
      <c r="D66" s="17">
        <v>523</v>
      </c>
      <c r="E66" s="20"/>
      <c r="F66" s="17">
        <v>1290</v>
      </c>
      <c r="G66" s="17"/>
      <c r="H66" s="17">
        <v>3321</v>
      </c>
      <c r="J66" s="66"/>
    </row>
    <row r="67" spans="1:10" s="89" customFormat="1" ht="19.5" customHeight="1">
      <c r="A67" s="6" t="s">
        <v>217</v>
      </c>
      <c r="B67" s="82">
        <f>SUM(B56:B66)</f>
        <v>-131225</v>
      </c>
      <c r="C67" s="83"/>
      <c r="D67" s="82">
        <v>-457648</v>
      </c>
      <c r="E67" s="84"/>
      <c r="F67" s="82">
        <f>SUM(F56:F66)</f>
        <v>14062</v>
      </c>
      <c r="G67" s="83"/>
      <c r="H67" s="82">
        <v>20347</v>
      </c>
      <c r="I67" s="88"/>
      <c r="J67" s="66"/>
    </row>
    <row r="68" spans="1:10" s="16" customFormat="1" ht="11.15" customHeight="1">
      <c r="A68" s="6"/>
      <c r="B68" s="88"/>
      <c r="C68" s="17"/>
      <c r="D68" s="88"/>
      <c r="E68" s="20"/>
      <c r="F68" s="88"/>
      <c r="G68" s="17"/>
      <c r="H68" s="88"/>
      <c r="I68" s="88"/>
      <c r="J68" s="66"/>
    </row>
    <row r="69" spans="1:10" s="16" customFormat="1" ht="16.5" customHeight="1">
      <c r="A69" s="87" t="s">
        <v>218</v>
      </c>
      <c r="B69" s="17"/>
      <c r="C69" s="17"/>
      <c r="D69" s="17"/>
      <c r="E69" s="20"/>
      <c r="F69" s="17"/>
      <c r="G69" s="17"/>
      <c r="H69" s="17"/>
      <c r="I69" s="88"/>
      <c r="J69" s="66"/>
    </row>
    <row r="70" spans="1:10" s="16" customFormat="1" ht="19.5" customHeight="1">
      <c r="A70" s="28" t="s">
        <v>219</v>
      </c>
      <c r="I70" s="88"/>
      <c r="J70" s="66"/>
    </row>
    <row r="71" spans="1:10" s="16" customFormat="1" ht="19.5" customHeight="1">
      <c r="A71" s="28" t="s">
        <v>220</v>
      </c>
      <c r="B71" s="90">
        <v>-102754</v>
      </c>
      <c r="C71" s="17"/>
      <c r="D71" s="90">
        <v>-32433</v>
      </c>
      <c r="E71" s="20"/>
      <c r="F71" s="16">
        <v>-148121</v>
      </c>
      <c r="G71" s="17"/>
      <c r="H71" s="16">
        <v>-42576</v>
      </c>
      <c r="I71" s="88"/>
      <c r="J71" s="66"/>
    </row>
    <row r="72" spans="1:10" s="16" customFormat="1" ht="19.5" customHeight="1">
      <c r="A72" s="28" t="s">
        <v>221</v>
      </c>
      <c r="B72" s="90">
        <v>-10068</v>
      </c>
      <c r="C72" s="17"/>
      <c r="D72" s="90">
        <v>-11928</v>
      </c>
      <c r="E72" s="20"/>
      <c r="F72" s="17">
        <v>-6372</v>
      </c>
      <c r="G72" s="17"/>
      <c r="H72" s="17">
        <v>-7804</v>
      </c>
      <c r="I72" s="88"/>
      <c r="J72" s="66"/>
    </row>
    <row r="73" spans="1:10" s="16" customFormat="1" ht="19.5" customHeight="1">
      <c r="A73" s="28" t="s">
        <v>222</v>
      </c>
      <c r="B73" s="88">
        <v>-123400</v>
      </c>
      <c r="C73" s="17"/>
      <c r="D73" s="90">
        <v>-57750</v>
      </c>
      <c r="E73" s="20"/>
      <c r="F73" s="88">
        <v>-70000</v>
      </c>
      <c r="G73" s="17"/>
      <c r="H73" s="88">
        <v>-57750</v>
      </c>
      <c r="I73" s="17"/>
      <c r="J73" s="66"/>
    </row>
    <row r="74" spans="1:10" s="16" customFormat="1" ht="19.5" customHeight="1">
      <c r="A74" s="28" t="s">
        <v>223</v>
      </c>
      <c r="B74" s="88">
        <v>0</v>
      </c>
      <c r="C74" s="17"/>
      <c r="D74" s="90">
        <v>125029</v>
      </c>
      <c r="E74" s="20"/>
      <c r="F74" s="88">
        <v>0</v>
      </c>
      <c r="G74" s="17"/>
      <c r="H74" s="88">
        <v>0</v>
      </c>
      <c r="I74" s="17"/>
      <c r="J74" s="66"/>
    </row>
    <row r="75" spans="1:10" s="16" customFormat="1" ht="19.5" customHeight="1">
      <c r="A75" s="28" t="s">
        <v>224</v>
      </c>
      <c r="B75" s="88">
        <v>10000</v>
      </c>
      <c r="C75" s="17"/>
      <c r="D75" s="90">
        <v>0</v>
      </c>
      <c r="E75" s="20"/>
      <c r="F75" s="88">
        <v>0</v>
      </c>
      <c r="G75" s="17"/>
      <c r="H75" s="88">
        <v>0</v>
      </c>
      <c r="I75" s="17"/>
      <c r="J75" s="66"/>
    </row>
    <row r="76" spans="1:10" s="16" customFormat="1" ht="19.5" customHeight="1">
      <c r="A76" s="28" t="s">
        <v>225</v>
      </c>
      <c r="B76" s="88">
        <v>-98129</v>
      </c>
      <c r="C76" s="17"/>
      <c r="D76" s="90">
        <v>-122666</v>
      </c>
      <c r="E76" s="20"/>
      <c r="F76" s="88">
        <v>-98129</v>
      </c>
      <c r="G76" s="17"/>
      <c r="H76" s="88">
        <v>-122666</v>
      </c>
      <c r="I76" s="17"/>
      <c r="J76" s="66"/>
    </row>
    <row r="77" spans="1:10" s="88" customFormat="1" ht="19.5" customHeight="1">
      <c r="A77" s="28" t="s">
        <v>226</v>
      </c>
      <c r="B77" s="88">
        <v>-32802</v>
      </c>
      <c r="D77" s="88">
        <v>-72622</v>
      </c>
      <c r="F77" s="88">
        <v>0</v>
      </c>
      <c r="H77" s="88">
        <v>0</v>
      </c>
    </row>
    <row r="78" spans="1:10" s="16" customFormat="1" ht="19.5" customHeight="1">
      <c r="A78" s="91" t="s">
        <v>227</v>
      </c>
      <c r="B78" s="90">
        <v>-90376</v>
      </c>
      <c r="C78" s="17"/>
      <c r="D78" s="90">
        <v>-79575</v>
      </c>
      <c r="E78" s="20"/>
      <c r="F78" s="17">
        <v>-66188</v>
      </c>
      <c r="G78" s="17"/>
      <c r="H78" s="17">
        <v>-63388</v>
      </c>
      <c r="I78" s="88"/>
      <c r="J78" s="66"/>
    </row>
    <row r="79" spans="1:10" s="89" customFormat="1" ht="19.5" customHeight="1">
      <c r="A79" s="86" t="s">
        <v>228</v>
      </c>
      <c r="B79" s="92">
        <f>SUM(B71:B78)</f>
        <v>-447529</v>
      </c>
      <c r="C79" s="83"/>
      <c r="D79" s="92">
        <v>-251945</v>
      </c>
      <c r="E79" s="84"/>
      <c r="F79" s="92">
        <f>SUM(F71:F78)</f>
        <v>-388810</v>
      </c>
      <c r="G79" s="84"/>
      <c r="H79" s="92">
        <v>-294184</v>
      </c>
      <c r="I79" s="88"/>
      <c r="J79" s="66"/>
    </row>
    <row r="80" spans="1:10" s="89" customFormat="1" ht="19.5" customHeight="1">
      <c r="A80" s="69" t="s">
        <v>229</v>
      </c>
      <c r="B80" s="93"/>
      <c r="C80" s="83"/>
      <c r="D80" s="93"/>
      <c r="E80" s="84"/>
      <c r="F80" s="93"/>
      <c r="G80" s="84"/>
      <c r="H80" s="93"/>
      <c r="I80" s="88"/>
      <c r="J80" s="66"/>
    </row>
    <row r="81" spans="1:10" s="89" customFormat="1" ht="19.5" customHeight="1">
      <c r="A81" s="69" t="s">
        <v>230</v>
      </c>
      <c r="B81" s="20">
        <v>-274581</v>
      </c>
      <c r="C81" s="88"/>
      <c r="D81" s="20">
        <v>-549205</v>
      </c>
      <c r="E81" s="20"/>
      <c r="F81" s="20">
        <v>-117008</v>
      </c>
      <c r="G81" s="20"/>
      <c r="H81" s="20">
        <v>-33671</v>
      </c>
      <c r="I81" s="88"/>
      <c r="J81" s="66"/>
    </row>
    <row r="82" spans="1:10" s="89" customFormat="1" ht="19.5" customHeight="1">
      <c r="A82" s="69" t="s">
        <v>231</v>
      </c>
      <c r="B82" s="20"/>
      <c r="C82" s="88"/>
      <c r="D82" s="20"/>
      <c r="E82" s="20"/>
      <c r="F82" s="20"/>
      <c r="G82" s="20"/>
      <c r="H82" s="20"/>
      <c r="I82" s="88"/>
      <c r="J82" s="66"/>
    </row>
    <row r="83" spans="1:10" s="89" customFormat="1" ht="19.5" customHeight="1">
      <c r="A83" s="69" t="s">
        <v>232</v>
      </c>
      <c r="B83" s="94">
        <v>-2888</v>
      </c>
      <c r="C83" s="17"/>
      <c r="D83" s="94">
        <v>-3025</v>
      </c>
      <c r="E83" s="20"/>
      <c r="F83" s="94">
        <v>0</v>
      </c>
      <c r="G83" s="20"/>
      <c r="H83" s="94">
        <v>0</v>
      </c>
      <c r="I83" s="88"/>
      <c r="J83" s="66"/>
    </row>
    <row r="84" spans="1:10" s="16" customFormat="1" ht="19.5" customHeight="1">
      <c r="A84" s="6" t="s">
        <v>233</v>
      </c>
      <c r="B84" s="95">
        <f>SUM(B81:B83)</f>
        <v>-277469</v>
      </c>
      <c r="C84" s="84"/>
      <c r="D84" s="95">
        <v>-552230</v>
      </c>
      <c r="E84" s="84"/>
      <c r="F84" s="95">
        <f>SUM(F81:F83)</f>
        <v>-117008</v>
      </c>
      <c r="G84" s="83"/>
      <c r="H84" s="95">
        <v>-33671</v>
      </c>
      <c r="I84" s="88"/>
      <c r="J84" s="66"/>
    </row>
    <row r="85" spans="1:10" s="16" customFormat="1" ht="19.5" customHeight="1">
      <c r="A85" s="28" t="s">
        <v>234</v>
      </c>
      <c r="B85" s="78">
        <v>565930</v>
      </c>
      <c r="C85" s="20"/>
      <c r="D85" s="78">
        <v>890729</v>
      </c>
      <c r="E85" s="20"/>
      <c r="F85" s="178">
        <f>'BS-2-3'!J11</f>
        <v>139933</v>
      </c>
      <c r="G85" s="88"/>
      <c r="H85" s="78">
        <v>47254</v>
      </c>
      <c r="I85" s="88"/>
      <c r="J85" s="66"/>
    </row>
    <row r="86" spans="1:10" s="89" customFormat="1" ht="19.5" customHeight="1" thickBot="1">
      <c r="A86" s="86" t="s">
        <v>235</v>
      </c>
      <c r="B86" s="96">
        <f>SUM(B84:B85)</f>
        <v>288461</v>
      </c>
      <c r="C86" s="84"/>
      <c r="D86" s="96">
        <v>338499</v>
      </c>
      <c r="E86" s="84"/>
      <c r="F86" s="97">
        <f>SUM(F84:F85)</f>
        <v>22925</v>
      </c>
      <c r="G86" s="98"/>
      <c r="H86" s="97">
        <v>13583</v>
      </c>
      <c r="I86" s="88"/>
      <c r="J86" s="66"/>
    </row>
    <row r="87" spans="1:10" s="89" customFormat="1" ht="11.15" customHeight="1" thickTop="1">
      <c r="A87" s="86"/>
      <c r="B87" s="84"/>
      <c r="C87" s="84"/>
      <c r="D87" s="84"/>
      <c r="E87" s="84"/>
      <c r="F87" s="84"/>
      <c r="G87" s="98"/>
      <c r="H87" s="84"/>
      <c r="I87" s="88"/>
      <c r="J87" s="66"/>
    </row>
    <row r="88" spans="1:10" s="89" customFormat="1" ht="14.5" customHeight="1">
      <c r="A88" s="72" t="s">
        <v>236</v>
      </c>
      <c r="B88" s="84"/>
      <c r="C88" s="84"/>
      <c r="D88" s="84"/>
      <c r="E88" s="84"/>
      <c r="F88" s="84"/>
      <c r="G88" s="98"/>
      <c r="H88" s="84"/>
      <c r="I88" s="88"/>
      <c r="J88" s="66"/>
    </row>
    <row r="89" spans="1:10" s="89" customFormat="1" ht="19.5" customHeight="1">
      <c r="A89" s="69" t="s">
        <v>237</v>
      </c>
      <c r="B89" s="84"/>
      <c r="C89" s="84"/>
      <c r="D89" s="84"/>
      <c r="E89" s="84"/>
      <c r="F89" s="84"/>
      <c r="G89" s="98"/>
      <c r="H89" s="84"/>
      <c r="I89" s="88"/>
      <c r="J89" s="66"/>
    </row>
    <row r="90" spans="1:10" s="89" customFormat="1" ht="19.5" customHeight="1">
      <c r="A90" s="69" t="s">
        <v>238</v>
      </c>
      <c r="B90" s="84"/>
      <c r="C90" s="84"/>
      <c r="D90" s="84"/>
      <c r="E90" s="84"/>
      <c r="F90" s="84"/>
      <c r="G90" s="98"/>
      <c r="H90" s="84"/>
      <c r="I90" s="88"/>
      <c r="J90" s="66"/>
    </row>
    <row r="91" spans="1:10" s="16" customFormat="1" ht="19.5" customHeight="1">
      <c r="A91" s="69" t="s">
        <v>239</v>
      </c>
      <c r="B91" s="20">
        <v>137902</v>
      </c>
      <c r="C91" s="20"/>
      <c r="D91" s="20">
        <v>508242</v>
      </c>
      <c r="E91" s="20"/>
      <c r="F91" s="20">
        <v>64656</v>
      </c>
      <c r="G91" s="20"/>
      <c r="H91" s="20">
        <v>83565</v>
      </c>
      <c r="I91" s="88"/>
      <c r="J91" s="66"/>
    </row>
    <row r="92" spans="1:10" s="16" customFormat="1" ht="19.5" customHeight="1">
      <c r="A92" s="201" t="s">
        <v>240</v>
      </c>
      <c r="B92" s="99"/>
      <c r="C92" s="20"/>
      <c r="D92" s="99"/>
      <c r="E92" s="20"/>
      <c r="F92" s="20"/>
      <c r="G92" s="20"/>
      <c r="H92" s="20"/>
      <c r="I92" s="88"/>
      <c r="J92" s="66"/>
    </row>
    <row r="93" spans="1:10" ht="19.5" customHeight="1">
      <c r="A93" s="202" t="s">
        <v>241</v>
      </c>
      <c r="B93" s="100">
        <v>19674</v>
      </c>
      <c r="C93" s="100"/>
      <c r="D93" s="100">
        <v>35362</v>
      </c>
      <c r="E93" s="100"/>
      <c r="F93" s="20">
        <v>153</v>
      </c>
      <c r="G93" s="100"/>
      <c r="H93" s="20">
        <v>49</v>
      </c>
      <c r="I93" s="20"/>
    </row>
    <row r="94" spans="1:10" ht="19.5" customHeight="1">
      <c r="A94" s="201" t="s">
        <v>242</v>
      </c>
      <c r="B94" s="100">
        <v>-11262</v>
      </c>
      <c r="C94" s="100"/>
      <c r="D94" s="100">
        <v>-91158</v>
      </c>
      <c r="E94" s="100"/>
      <c r="F94" s="100">
        <v>-72</v>
      </c>
      <c r="G94" s="100"/>
      <c r="H94" s="100">
        <v>-925</v>
      </c>
      <c r="I94" s="20"/>
    </row>
    <row r="95" spans="1:10" ht="19.5" customHeight="1">
      <c r="A95" s="201" t="s">
        <v>243</v>
      </c>
      <c r="B95" s="100">
        <v>-6927</v>
      </c>
      <c r="C95" s="100"/>
      <c r="D95" s="100">
        <v>-3704</v>
      </c>
      <c r="E95" s="100"/>
      <c r="F95" s="100">
        <v>-5968</v>
      </c>
      <c r="G95" s="100"/>
      <c r="H95" s="100">
        <v>-503</v>
      </c>
      <c r="I95" s="20"/>
    </row>
    <row r="96" spans="1:10" ht="19.5" customHeight="1">
      <c r="A96" s="201" t="s">
        <v>244</v>
      </c>
      <c r="B96" s="100">
        <v>0</v>
      </c>
      <c r="C96" s="100"/>
      <c r="D96" s="100">
        <v>-3188</v>
      </c>
      <c r="E96" s="100"/>
      <c r="F96" s="100">
        <v>0</v>
      </c>
      <c r="G96" s="100"/>
      <c r="H96" s="100">
        <v>0</v>
      </c>
      <c r="I96" s="20"/>
    </row>
    <row r="97" spans="1:9" ht="19.5" customHeight="1">
      <c r="A97" s="201" t="s">
        <v>245</v>
      </c>
      <c r="B97" s="100"/>
      <c r="C97" s="100"/>
      <c r="D97" s="100"/>
      <c r="E97" s="100"/>
      <c r="F97" s="100"/>
      <c r="G97" s="100"/>
      <c r="H97" s="100"/>
      <c r="I97" s="20"/>
    </row>
    <row r="98" spans="1:9" ht="19.5" customHeight="1">
      <c r="A98" s="202" t="s">
        <v>246</v>
      </c>
      <c r="B98" s="100">
        <v>0</v>
      </c>
      <c r="C98" s="100"/>
      <c r="D98" s="100">
        <v>-4277</v>
      </c>
      <c r="E98" s="100"/>
      <c r="F98" s="100">
        <v>0</v>
      </c>
      <c r="G98" s="100"/>
      <c r="H98" s="100">
        <v>0</v>
      </c>
      <c r="I98" s="20"/>
    </row>
    <row r="99" spans="1:9" ht="19.5" customHeight="1" thickBot="1">
      <c r="A99" s="86" t="s">
        <v>247</v>
      </c>
      <c r="B99" s="96">
        <f>SUM(B91:B97)</f>
        <v>139387</v>
      </c>
      <c r="C99" s="203"/>
      <c r="D99" s="96">
        <v>441277</v>
      </c>
      <c r="E99" s="203"/>
      <c r="F99" s="96">
        <f>SUM(F91:F97)</f>
        <v>58769</v>
      </c>
      <c r="G99" s="203"/>
      <c r="H99" s="96">
        <v>82186</v>
      </c>
      <c r="I99" s="101"/>
    </row>
    <row r="100" spans="1:9" ht="19.5" customHeight="1" thickTop="1">
      <c r="G100" s="100"/>
      <c r="I100" s="20"/>
    </row>
    <row r="101" spans="1:9" ht="19.5" customHeight="1">
      <c r="G101" s="100"/>
    </row>
    <row r="102" spans="1:9" ht="19.5" customHeight="1">
      <c r="F102" s="29"/>
      <c r="H102" s="29"/>
    </row>
  </sheetData>
  <customSheetViews>
    <customSheetView guid="{8AE384D2-954E-4FC4-9E7B-72B2DA3D2D3A}" outlineSymbols="0" showRuler="0">
      <selection sqref="A1:A3"/>
      <colBreaks count="1" manualBreakCount="1">
        <brk id="12" max="1048575" man="1"/>
      </colBreaks>
      <pageMargins left="0" right="0" top="0" bottom="0" header="0" footer="0"/>
      <pageSetup paperSize="9" scale="94" firstPageNumber="8" orientation="portrait" r:id="rId1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0" right="0" top="0" bottom="0" header="0" footer="0"/>
      <pageSetup paperSize="9" scale="91" firstPageNumber="8" orientation="portrait" r:id="rId2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0" right="0" top="0" bottom="0" header="0" footer="0"/>
      <pageSetup paperSize="9" scale="84" firstPageNumber="8" orientation="portrait" r:id="rId3"/>
      <headerFooter alignWithMargins="0"/>
    </customSheetView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0" right="0" top="0" bottom="0" header="0" footer="0"/>
      <pageSetup paperSize="9" scale="94" firstPageNumber="8" orientation="portrait" r:id="rId4"/>
      <headerFooter alignWithMargins="0"/>
    </customSheetView>
  </customSheetViews>
  <mergeCells count="18">
    <mergeCell ref="B54:H54"/>
    <mergeCell ref="B49:D49"/>
    <mergeCell ref="F49:H49"/>
    <mergeCell ref="B50:D50"/>
    <mergeCell ref="F50:H50"/>
    <mergeCell ref="B52:D52"/>
    <mergeCell ref="F52:H52"/>
    <mergeCell ref="B51:D51"/>
    <mergeCell ref="F51:H51"/>
    <mergeCell ref="B7:D7"/>
    <mergeCell ref="F7:H7"/>
    <mergeCell ref="B9:H9"/>
    <mergeCell ref="B4:D4"/>
    <mergeCell ref="F4:H4"/>
    <mergeCell ref="B5:D5"/>
    <mergeCell ref="F5:H5"/>
    <mergeCell ref="B6:D6"/>
    <mergeCell ref="F6:H6"/>
  </mergeCells>
  <phoneticPr fontId="0" type="noConversion"/>
  <pageMargins left="0.8" right="0.8" top="0.48" bottom="0.5" header="0.5" footer="0.5"/>
  <pageSetup paperSize="9" scale="63" firstPageNumber="8" orientation="portrait" useFirstPageNumber="1" r:id="rId5"/>
  <headerFooter alignWithMargins="0">
    <oddFooter>&amp;L&amp;14The accompanying notes are an integral part of these interim financial statements.
&amp;C&amp;14&amp;P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BS-2-3</vt:lpstr>
      <vt:lpstr>SI-4</vt:lpstr>
      <vt:lpstr>SI-5</vt:lpstr>
      <vt:lpstr>SCE (conso)-6</vt:lpstr>
      <vt:lpstr>SCE-7</vt:lpstr>
      <vt:lpstr>SCF-8-9</vt:lpstr>
      <vt:lpstr>'SCE (conso)-6'!Print_Area</vt:lpstr>
      <vt:lpstr>'SCF-8-9'!Print_Area</vt:lpstr>
      <vt:lpstr>'SI-4'!Print_Area</vt:lpstr>
      <vt:lpstr>'SI-5'!Print_Area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Thunyatip</cp:lastModifiedBy>
  <cp:revision/>
  <dcterms:created xsi:type="dcterms:W3CDTF">2001-07-23T03:17:52Z</dcterms:created>
  <dcterms:modified xsi:type="dcterms:W3CDTF">2023-08-09T10:13:41Z</dcterms:modified>
  <cp:category/>
  <cp:contentStatus/>
</cp:coreProperties>
</file>